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10.226.120.2\療育課\02_制度・事業運営\02_障害児通所支援\05_予算、決算、補助金、委託\03_補助金\03_安全対策支援事業\10 R8年度補助\02 交付申請\02 サビ情の更新\"/>
    </mc:Choice>
  </mc:AlternateContent>
  <xr:revisionPtr revIDLastSave="0" documentId="13_ncr:1_{F3C939D2-B8E1-4544-9844-5CF6297C4F66}" xr6:coauthVersionLast="47" xr6:coauthVersionMax="47" xr10:uidLastSave="{00000000-0000-0000-0000-000000000000}"/>
  <bookViews>
    <workbookView xWindow="900" yWindow="264" windowWidth="22140" windowHeight="11976" firstSheet="1" activeTab="1" xr2:uid="{00000000-000D-0000-FFFF-FFFF00000000}"/>
  </bookViews>
  <sheets>
    <sheet name="貼り付け用" sheetId="84" state="hidden" r:id="rId1"/>
    <sheet name="基本情報" sheetId="80" r:id="rId2"/>
    <sheet name="【要押印・郵送】別記第１号様式　交付申請書（入力不要）" sheetId="26" r:id="rId3"/>
    <sheet name="【要押印・郵送】予算書抄本（参考様式）" sheetId="77" r:id="rId4"/>
    <sheet name="【郵送】第１号様式（１）－１ 所要額調書（入力不要）" sheetId="61" r:id="rId5"/>
    <sheet name="【郵送】第１号様式（１）－２ 積算内訳書" sheetId="78" r:id="rId6"/>
    <sheet name="【郵送】第１号様式（１）－３ 積算内訳（国庫）（入力不要）" sheetId="79" r:id="rId7"/>
    <sheet name="【郵送】第１号様式（２）事業計画書（入力不要）" sheetId="66" r:id="rId8"/>
    <sheet name="【実施ありの場合・郵送】第１号様式（３）－１ ICT活用" sheetId="73" r:id="rId9"/>
    <sheet name="【実施ありの場合・郵送】第１号様式（３）－２ 登降園管理" sheetId="81" r:id="rId10"/>
    <sheet name="【実施ありの場合郵送】第１号様式（３）－３－１ その他安全対策" sheetId="74" r:id="rId11"/>
    <sheet name="【実施ありの場合郵送】第１号様式（３）－３－２ その他安全対策" sheetId="82" r:id="rId12"/>
    <sheet name="【実施ありの場合・郵送】第１号様式（３）－４ 睡眠中事故防止" sheetId="75" r:id="rId13"/>
    <sheet name="【郵送】第１号様式（４）誓約書（入力不要）" sheetId="76" r:id="rId14"/>
    <sheet name="【入力・提出不要】（国庫）" sheetId="83" r:id="rId15"/>
  </sheets>
  <definedNames>
    <definedName name="_xlnm.Print_Area" localSheetId="8">'【実施ありの場合・郵送】第１号様式（３）－１ ICT活用'!$A$1:$O$32</definedName>
    <definedName name="_xlnm.Print_Area" localSheetId="9">'【実施ありの場合・郵送】第１号様式（３）－２ 登降園管理'!$A$1:$O$32</definedName>
    <definedName name="_xlnm.Print_Area" localSheetId="12">'【実施ありの場合・郵送】第１号様式（３）－４ 睡眠中事故防止'!$A$1:$O$41</definedName>
    <definedName name="_xlnm.Print_Area" localSheetId="10">'【実施ありの場合郵送】第１号様式（３）－３－１ その他安全対策'!$A$1:$O$25</definedName>
    <definedName name="_xlnm.Print_Area" localSheetId="11">'【実施ありの場合郵送】第１号様式（３）－３－２ その他安全対策'!$A$1:$O$25</definedName>
    <definedName name="_xlnm.Print_Area" localSheetId="5">'【郵送】第１号様式（１）－２ 積算内訳書'!$A$1:$G$73</definedName>
    <definedName name="_xlnm.Print_Area" localSheetId="2">'【要押印・郵送】別記第１号様式　交付申請書（入力不要）'!$A$1:$AJ$42</definedName>
    <definedName name="_xlnm.Print_Area" localSheetId="3">'【要押印・郵送】予算書抄本（参考様式）'!$A$1:$BA$42</definedName>
    <definedName name="_xlnm.Print_Area" localSheetId="1">基本情報!$A$1:$J$120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61" l="1"/>
  <c r="I13" i="84"/>
  <c r="H13" i="84"/>
  <c r="G13" i="84"/>
  <c r="F13" i="84"/>
  <c r="C13" i="84"/>
  <c r="B5" i="84"/>
  <c r="Q5" i="84"/>
  <c r="P5" i="84"/>
  <c r="O5" i="84"/>
  <c r="N5" i="84"/>
  <c r="M5" i="84"/>
  <c r="L5" i="84"/>
  <c r="K5" i="84"/>
  <c r="J5" i="84"/>
  <c r="I5" i="84"/>
  <c r="H5" i="84"/>
  <c r="F5" i="84"/>
  <c r="E5" i="84"/>
  <c r="D5" i="84"/>
  <c r="C5" i="84"/>
  <c r="L78" i="80"/>
  <c r="G78" i="80" l="1"/>
  <c r="G77" i="80"/>
  <c r="G76" i="80"/>
  <c r="G75" i="80"/>
  <c r="G74" i="80"/>
  <c r="L90" i="80" l="1"/>
  <c r="L89" i="80"/>
  <c r="L87" i="80"/>
  <c r="L58" i="80" l="1"/>
  <c r="S16" i="77"/>
  <c r="H15" i="61"/>
  <c r="U41" i="26" l="1"/>
  <c r="O42" i="26"/>
  <c r="J1" i="83" l="1"/>
  <c r="I7" i="83"/>
  <c r="Q16" i="78" l="1"/>
  <c r="E1" i="83" l="1"/>
  <c r="B1" i="83"/>
  <c r="U10" i="26" l="1"/>
  <c r="N8" i="26" l="1"/>
  <c r="R7" i="83" l="1"/>
  <c r="Q7" i="83"/>
  <c r="C7" i="83"/>
  <c r="E7" i="83"/>
  <c r="D7" i="83"/>
  <c r="F7" i="83"/>
  <c r="G7" i="83"/>
  <c r="E6" i="83"/>
  <c r="D6" i="83"/>
  <c r="E5" i="83"/>
  <c r="D5" i="83"/>
  <c r="E3" i="83"/>
  <c r="D3" i="83"/>
  <c r="C6" i="83"/>
  <c r="G6" i="83"/>
  <c r="F6" i="83"/>
  <c r="R6" i="83"/>
  <c r="Q6" i="83"/>
  <c r="I6" i="83"/>
  <c r="Q5" i="83"/>
  <c r="R5" i="83"/>
  <c r="I5" i="83"/>
  <c r="C5" i="83"/>
  <c r="G5" i="83"/>
  <c r="F5" i="83"/>
  <c r="W30" i="78" l="1"/>
  <c r="W29" i="78"/>
  <c r="W21" i="78"/>
  <c r="W20" i="78"/>
  <c r="W32" i="78" l="1"/>
  <c r="W23" i="78"/>
  <c r="B14" i="79"/>
  <c r="L77" i="80" l="1"/>
  <c r="Q12" i="82"/>
  <c r="Q9" i="82"/>
  <c r="Q8" i="82"/>
  <c r="Q7" i="82"/>
  <c r="B5" i="82"/>
  <c r="Q7" i="74"/>
  <c r="F55" i="78" l="1"/>
  <c r="F54" i="78"/>
  <c r="F53" i="78"/>
  <c r="F52" i="78"/>
  <c r="F51" i="78"/>
  <c r="F50" i="78"/>
  <c r="F49" i="78"/>
  <c r="F48" i="78"/>
  <c r="F56" i="78" l="1"/>
  <c r="C14" i="79"/>
  <c r="F45" i="78" l="1"/>
  <c r="I56" i="78"/>
  <c r="H38" i="66"/>
  <c r="G118" i="80" l="1"/>
  <c r="H118" i="80" s="1"/>
  <c r="G117" i="80"/>
  <c r="H117" i="80" s="1"/>
  <c r="Q25" i="82" l="1"/>
  <c r="Q24" i="82"/>
  <c r="Q23" i="82"/>
  <c r="B21" i="82"/>
  <c r="Q20" i="82"/>
  <c r="Q17" i="82"/>
  <c r="Q16" i="82"/>
  <c r="Q15" i="82"/>
  <c r="B13" i="82"/>
  <c r="J1" i="82"/>
  <c r="Q5" i="82" l="1"/>
  <c r="B40" i="80" s="1"/>
  <c r="L40" i="80" s="1"/>
  <c r="AF1" i="77" l="1"/>
  <c r="Q35" i="78" l="1"/>
  <c r="Q34" i="78"/>
  <c r="Q33" i="78"/>
  <c r="Q32" i="78"/>
  <c r="Q31" i="78"/>
  <c r="Q30" i="78"/>
  <c r="Q29" i="78"/>
  <c r="Q28" i="78"/>
  <c r="Q21" i="78"/>
  <c r="Q20" i="78"/>
  <c r="Q19" i="78"/>
  <c r="Q18" i="78"/>
  <c r="Q17" i="78"/>
  <c r="Q15" i="78"/>
  <c r="Q14" i="78"/>
  <c r="Q22" i="78" l="1"/>
  <c r="Q36" i="78"/>
  <c r="C27" i="79"/>
  <c r="B21" i="74" l="1"/>
  <c r="B13" i="74"/>
  <c r="C15" i="79"/>
  <c r="C16" i="79"/>
  <c r="C17" i="79"/>
  <c r="C18" i="79"/>
  <c r="C19" i="79"/>
  <c r="C20" i="79"/>
  <c r="C21" i="79"/>
  <c r="C28" i="79"/>
  <c r="C29" i="79"/>
  <c r="C30" i="79"/>
  <c r="C31" i="79"/>
  <c r="C32" i="79"/>
  <c r="C33" i="79"/>
  <c r="C34" i="79"/>
  <c r="Q19" i="81" l="1"/>
  <c r="L84" i="80" l="1"/>
  <c r="L92" i="80" l="1"/>
  <c r="L94" i="80"/>
  <c r="L82" i="80"/>
  <c r="F13" i="78" l="1"/>
  <c r="D16" i="76" l="1"/>
  <c r="D19" i="76"/>
  <c r="L39" i="77"/>
  <c r="R9" i="26"/>
  <c r="L54" i="80" l="1"/>
  <c r="AF180" i="80"/>
  <c r="AF179" i="80"/>
  <c r="AF178" i="80"/>
  <c r="AF177" i="80"/>
  <c r="AF176" i="80"/>
  <c r="AF175" i="80"/>
  <c r="AF174" i="80"/>
  <c r="AF173" i="80"/>
  <c r="AF172" i="80"/>
  <c r="AH146" i="80" s="1"/>
  <c r="AF171" i="80"/>
  <c r="AF158" i="80"/>
  <c r="AF169" i="80"/>
  <c r="AF168" i="80"/>
  <c r="AF167" i="80"/>
  <c r="AF166" i="80"/>
  <c r="AF165" i="80"/>
  <c r="AF164" i="80"/>
  <c r="AF163" i="80"/>
  <c r="AF162" i="80"/>
  <c r="AF161" i="80"/>
  <c r="AG146" i="80" s="1"/>
  <c r="AF160" i="80"/>
  <c r="L53" i="80"/>
  <c r="AF146" i="80" l="1"/>
  <c r="M67" i="80"/>
  <c r="AR146" i="80"/>
  <c r="AQ146" i="80"/>
  <c r="AP146" i="80"/>
  <c r="AO146" i="80"/>
  <c r="AN146" i="80"/>
  <c r="AM146" i="80"/>
  <c r="AF157" i="80"/>
  <c r="AF156" i="80"/>
  <c r="AF155" i="80"/>
  <c r="AF154" i="80"/>
  <c r="AF153" i="80"/>
  <c r="AF152" i="80"/>
  <c r="AF151" i="80"/>
  <c r="AF150" i="80"/>
  <c r="AF149" i="80"/>
  <c r="H67" i="80" l="1"/>
  <c r="AA146" i="80"/>
  <c r="Z146" i="80"/>
  <c r="AL146" i="80"/>
  <c r="AK146" i="80"/>
  <c r="AJ146" i="80"/>
  <c r="BI146" i="80"/>
  <c r="BG146" i="80"/>
  <c r="BB146" i="80"/>
  <c r="AW146" i="80"/>
  <c r="AU146" i="80"/>
  <c r="AS146" i="80"/>
  <c r="AD146" i="80"/>
  <c r="AI146" i="80" s="1"/>
  <c r="X146" i="80"/>
  <c r="Q146" i="80"/>
  <c r="Q17" i="75"/>
  <c r="R10" i="75"/>
  <c r="R9" i="75"/>
  <c r="Q13" i="75"/>
  <c r="Q12" i="75"/>
  <c r="Q11" i="75"/>
  <c r="Q10" i="75"/>
  <c r="Q9" i="75"/>
  <c r="Q8" i="75"/>
  <c r="Q7" i="75"/>
  <c r="Q12" i="74"/>
  <c r="Q9" i="74"/>
  <c r="Q8" i="74"/>
  <c r="Q14" i="81"/>
  <c r="Q10" i="81"/>
  <c r="Q9" i="81"/>
  <c r="Q8" i="81"/>
  <c r="Q7" i="81"/>
  <c r="Q14" i="73"/>
  <c r="Q10" i="73"/>
  <c r="Q9" i="73"/>
  <c r="Q8" i="73"/>
  <c r="Q7" i="73"/>
  <c r="G120" i="80" l="1"/>
  <c r="H120" i="80" s="1"/>
  <c r="G119" i="80"/>
  <c r="H119" i="80" s="1"/>
  <c r="G116" i="80"/>
  <c r="H116" i="80" s="1"/>
  <c r="G115" i="80"/>
  <c r="H115" i="80" s="1"/>
  <c r="G114" i="80"/>
  <c r="H114" i="80" s="1"/>
  <c r="G113" i="80"/>
  <c r="H113" i="80" s="1"/>
  <c r="G112" i="80"/>
  <c r="H112" i="80" s="1"/>
  <c r="G111" i="80"/>
  <c r="H111" i="80" s="1"/>
  <c r="E21" i="76"/>
  <c r="L41" i="77"/>
  <c r="L119" i="80" l="1"/>
  <c r="L116" i="80"/>
  <c r="L120" i="80"/>
  <c r="L104" i="80"/>
  <c r="L85" i="80"/>
  <c r="L76" i="80"/>
  <c r="L75" i="80"/>
  <c r="L74" i="80"/>
  <c r="L69" i="80"/>
  <c r="L68" i="80"/>
  <c r="L67" i="80"/>
  <c r="L66" i="80"/>
  <c r="L64" i="80"/>
  <c r="L63" i="80"/>
  <c r="L62" i="80"/>
  <c r="L51" i="80"/>
  <c r="L50" i="80"/>
  <c r="L59" i="80"/>
  <c r="L57" i="80"/>
  <c r="L56" i="80"/>
  <c r="L55" i="80"/>
  <c r="L52" i="80"/>
  <c r="L45" i="80"/>
  <c r="L42" i="80"/>
  <c r="L36" i="80"/>
  <c r="L33" i="80"/>
  <c r="L32" i="80"/>
  <c r="L31" i="80"/>
  <c r="E34" i="79"/>
  <c r="D34" i="79"/>
  <c r="B34" i="79"/>
  <c r="E33" i="79"/>
  <c r="D33" i="79"/>
  <c r="B33" i="79"/>
  <c r="E32" i="79"/>
  <c r="D32" i="79"/>
  <c r="B32" i="79"/>
  <c r="E31" i="79"/>
  <c r="D31" i="79"/>
  <c r="B31" i="79"/>
  <c r="E30" i="79"/>
  <c r="D30" i="79"/>
  <c r="B30" i="79"/>
  <c r="E29" i="79"/>
  <c r="D29" i="79"/>
  <c r="B29" i="79"/>
  <c r="E28" i="79"/>
  <c r="D28" i="79"/>
  <c r="B28" i="79"/>
  <c r="E27" i="79"/>
  <c r="D27" i="79"/>
  <c r="B27" i="79"/>
  <c r="E21" i="79"/>
  <c r="D21" i="79"/>
  <c r="B21" i="79"/>
  <c r="E20" i="79"/>
  <c r="D20" i="79"/>
  <c r="B20" i="79"/>
  <c r="E19" i="79"/>
  <c r="D19" i="79"/>
  <c r="B19" i="79"/>
  <c r="E18" i="79"/>
  <c r="D18" i="79"/>
  <c r="B18" i="79"/>
  <c r="E17" i="79"/>
  <c r="D17" i="79"/>
  <c r="B17" i="79"/>
  <c r="E16" i="79"/>
  <c r="D16" i="79"/>
  <c r="B16" i="79"/>
  <c r="E15" i="79"/>
  <c r="D15" i="79"/>
  <c r="B15" i="79"/>
  <c r="E14" i="79"/>
  <c r="D14" i="79"/>
  <c r="F14" i="79" l="1"/>
  <c r="F15" i="79"/>
  <c r="F16" i="79"/>
  <c r="F17" i="79"/>
  <c r="F18" i="79"/>
  <c r="F19" i="79"/>
  <c r="F20" i="79"/>
  <c r="F21" i="79"/>
  <c r="F27" i="79"/>
  <c r="F28" i="79"/>
  <c r="F29" i="79"/>
  <c r="F30" i="79"/>
  <c r="F31" i="79"/>
  <c r="F32" i="79"/>
  <c r="F33" i="79"/>
  <c r="F34" i="79"/>
  <c r="BF146" i="80" l="1"/>
  <c r="BE146" i="80"/>
  <c r="BD146" i="80"/>
  <c r="BA146" i="80"/>
  <c r="AZ146" i="80"/>
  <c r="AY146" i="80"/>
  <c r="I11" i="66"/>
  <c r="I16" i="66"/>
  <c r="I14" i="66"/>
  <c r="Y146" i="80"/>
  <c r="AC146" i="80" l="1"/>
  <c r="AB146" i="80"/>
  <c r="CC146" i="80" l="1"/>
  <c r="BY146" i="80"/>
  <c r="BT146" i="80"/>
  <c r="BO146" i="80"/>
  <c r="W146" i="80"/>
  <c r="V146" i="80"/>
  <c r="U146" i="80"/>
  <c r="T146" i="80"/>
  <c r="S146" i="80"/>
  <c r="R146" i="80"/>
  <c r="O146" i="80"/>
  <c r="P146" i="80"/>
  <c r="N146" i="80"/>
  <c r="Q39" i="75" l="1"/>
  <c r="Q38" i="75"/>
  <c r="Q37" i="75"/>
  <c r="Q33" i="75"/>
  <c r="Q26" i="75"/>
  <c r="Q25" i="75"/>
  <c r="Q24" i="75"/>
  <c r="R36" i="75"/>
  <c r="R35" i="75"/>
  <c r="Q36" i="75"/>
  <c r="Q35" i="75"/>
  <c r="Q34" i="75"/>
  <c r="Q30" i="75"/>
  <c r="R23" i="75"/>
  <c r="R22" i="75"/>
  <c r="Q23" i="75"/>
  <c r="Q22" i="75"/>
  <c r="Q21" i="75"/>
  <c r="Q20" i="75"/>
  <c r="Q23" i="74"/>
  <c r="Q25" i="74"/>
  <c r="Q24" i="74"/>
  <c r="Q20" i="74"/>
  <c r="Q17" i="74"/>
  <c r="Q16" i="74"/>
  <c r="Q15" i="74"/>
  <c r="Q30" i="81"/>
  <c r="Q29" i="81"/>
  <c r="Q28" i="81"/>
  <c r="Q27" i="81"/>
  <c r="Q24" i="81"/>
  <c r="Q20" i="81"/>
  <c r="Q18" i="81"/>
  <c r="Q17" i="81"/>
  <c r="Q30" i="73"/>
  <c r="Q29" i="73"/>
  <c r="Q28" i="73"/>
  <c r="Q27" i="73"/>
  <c r="Q24" i="73"/>
  <c r="Q20" i="73"/>
  <c r="Q19" i="73"/>
  <c r="Q18" i="73"/>
  <c r="Q17" i="73"/>
  <c r="Q5" i="74" l="1"/>
  <c r="B39" i="80" s="1"/>
  <c r="L39" i="80" s="1"/>
  <c r="Q5" i="81"/>
  <c r="B38" i="80" s="1"/>
  <c r="L38" i="80" s="1"/>
  <c r="Q5" i="75"/>
  <c r="B41" i="80" s="1"/>
  <c r="L41" i="80" s="1"/>
  <c r="Q5" i="73"/>
  <c r="B37" i="80" s="1"/>
  <c r="L37" i="80" s="1"/>
  <c r="B31" i="75"/>
  <c r="B18" i="75"/>
  <c r="B5" i="75"/>
  <c r="B5" i="74"/>
  <c r="B5" i="81"/>
  <c r="B5" i="73"/>
  <c r="B25" i="81"/>
  <c r="B15" i="81"/>
  <c r="B25" i="73"/>
  <c r="B15" i="73"/>
  <c r="L115" i="80" l="1"/>
  <c r="L114" i="80"/>
  <c r="L113" i="80"/>
  <c r="L112" i="80"/>
  <c r="L111" i="80"/>
  <c r="B30" i="80" l="1"/>
  <c r="H43" i="66"/>
  <c r="B25" i="79"/>
  <c r="B12" i="79"/>
  <c r="F67" i="78"/>
  <c r="F66" i="78"/>
  <c r="F65" i="78"/>
  <c r="F64" i="78"/>
  <c r="F63" i="78"/>
  <c r="F62" i="78"/>
  <c r="F61" i="78"/>
  <c r="F60" i="78"/>
  <c r="J1" i="81"/>
  <c r="H30" i="66"/>
  <c r="D1" i="76"/>
  <c r="J1" i="75"/>
  <c r="J1" i="74"/>
  <c r="J1" i="73"/>
  <c r="H34" i="66"/>
  <c r="H27" i="66"/>
  <c r="E9" i="66"/>
  <c r="A13" i="76"/>
  <c r="E7" i="66"/>
  <c r="D1" i="79"/>
  <c r="D1" i="78"/>
  <c r="I1" i="61"/>
  <c r="O40" i="26"/>
  <c r="O39" i="26"/>
  <c r="O38" i="26"/>
  <c r="O37" i="26"/>
  <c r="L22" i="26"/>
  <c r="F68" i="78" l="1"/>
  <c r="C58" i="78" l="1"/>
  <c r="I68" i="78"/>
  <c r="BJ146" i="80"/>
  <c r="F41" i="78"/>
  <c r="F40" i="78"/>
  <c r="F39" i="78"/>
  <c r="F38" i="78"/>
  <c r="F37" i="78"/>
  <c r="F29" i="78"/>
  <c r="F28" i="78"/>
  <c r="F27" i="78"/>
  <c r="F26" i="78"/>
  <c r="F25" i="78"/>
  <c r="F17" i="78"/>
  <c r="F16" i="78"/>
  <c r="F15" i="78"/>
  <c r="F14" i="78"/>
  <c r="BZ146" i="80"/>
  <c r="D15" i="61"/>
  <c r="BW146" i="80" s="1"/>
  <c r="BQ146" i="80"/>
  <c r="BM146" i="80"/>
  <c r="BP146" i="80" l="1"/>
  <c r="CA146" i="80"/>
  <c r="F22" i="79" l="1"/>
  <c r="H5" i="83" s="1"/>
  <c r="J5" i="83" s="1"/>
  <c r="F35" i="79"/>
  <c r="N5" i="83" l="1"/>
  <c r="L5" i="83"/>
  <c r="M5" i="83" s="1"/>
  <c r="I35" i="79"/>
  <c r="H6" i="83"/>
  <c r="J6" i="83" s="1"/>
  <c r="L6" i="83" s="1"/>
  <c r="H7" i="83"/>
  <c r="J7" i="83" s="1"/>
  <c r="F47" i="79"/>
  <c r="AX146" i="80"/>
  <c r="I22" i="79"/>
  <c r="F43" i="78"/>
  <c r="F42" i="78"/>
  <c r="F36" i="78"/>
  <c r="F31" i="78"/>
  <c r="F30" i="78"/>
  <c r="F24" i="78"/>
  <c r="F19" i="78"/>
  <c r="F18" i="78"/>
  <c r="F12" i="78"/>
  <c r="BR146" i="80"/>
  <c r="L7" i="83" l="1"/>
  <c r="M7" i="83" s="1"/>
  <c r="N7" i="83"/>
  <c r="I10" i="79"/>
  <c r="L35" i="80" s="1"/>
  <c r="N6" i="83"/>
  <c r="M6" i="83"/>
  <c r="O5" i="83"/>
  <c r="P5" i="83" s="1"/>
  <c r="F32" i="78"/>
  <c r="F20" i="78"/>
  <c r="F44" i="78"/>
  <c r="I44" i="78" s="1"/>
  <c r="F70" i="78" l="1"/>
  <c r="F8" i="78"/>
  <c r="O6" i="83"/>
  <c r="P6" i="83" s="1"/>
  <c r="O7" i="83"/>
  <c r="P7" i="83" s="1"/>
  <c r="I32" i="78"/>
  <c r="C22" i="78"/>
  <c r="F33" i="78"/>
  <c r="I20" i="78"/>
  <c r="BH146" i="80"/>
  <c r="BC146" i="80"/>
  <c r="AV146" i="80"/>
  <c r="AT146" i="80"/>
  <c r="CE146" i="80"/>
  <c r="AE146" i="80"/>
  <c r="F72" i="78" l="1"/>
  <c r="B13" i="84"/>
  <c r="I10" i="78"/>
  <c r="B34" i="80" s="1"/>
  <c r="L34" i="80" s="1"/>
  <c r="L23" i="80" s="1"/>
  <c r="L24" i="80" s="1"/>
  <c r="C15" i="61"/>
  <c r="BV146" i="80" s="1"/>
  <c r="S24" i="77"/>
  <c r="S32" i="77" s="1"/>
  <c r="E15" i="61" l="1"/>
  <c r="I15" i="61" s="1"/>
  <c r="K15" i="61" s="1"/>
  <c r="A24" i="80"/>
  <c r="BN146" i="80"/>
  <c r="BL146" i="80"/>
  <c r="S18" i="77"/>
  <c r="D18" i="61" l="1"/>
  <c r="S10" i="77" s="1"/>
  <c r="S13" i="77" s="1"/>
  <c r="BX146" i="80"/>
  <c r="CB146" i="80"/>
  <c r="CD146" i="80" l="1"/>
  <c r="BS146" i="80"/>
  <c r="BU146" i="80"/>
  <c r="BK146" i="80" l="1"/>
  <c r="CF146" i="80" s="1"/>
  <c r="M24"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Y2" authorId="0" shapeId="0" xr:uid="{00000000-0006-0000-0100-000001000000}">
      <text>
        <r>
          <rPr>
            <b/>
            <sz val="9"/>
            <color indexed="81"/>
            <rFont val="MS P ゴシック"/>
            <family val="3"/>
            <charset val="128"/>
          </rPr>
          <t>空欄でお願いします。</t>
        </r>
      </text>
    </comment>
    <comment ref="AJ10" authorId="0" shapeId="0" xr:uid="{00000000-0006-0000-0100-000002000000}">
      <text>
        <r>
          <rPr>
            <sz val="9"/>
            <color indexed="81"/>
            <rFont val="MS P ゴシック"/>
            <family val="3"/>
            <charset val="128"/>
          </rPr>
          <t xml:space="preserve">印鑑証明印を押印願います。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8" authorId="0" shapeId="0" xr:uid="{00000000-0006-0000-0200-000001000000}">
      <text>
        <r>
          <rPr>
            <b/>
            <sz val="9"/>
            <color indexed="81"/>
            <rFont val="MS P ゴシック"/>
            <family val="3"/>
            <charset val="128"/>
          </rPr>
          <t>特記事項がなければ記載不要</t>
        </r>
      </text>
    </comment>
    <comment ref="AJ22" authorId="0" shapeId="0" xr:uid="{00000000-0006-0000-0200-000002000000}">
      <text>
        <r>
          <rPr>
            <b/>
            <sz val="9"/>
            <color indexed="81"/>
            <rFont val="MS P ゴシック"/>
            <family val="3"/>
            <charset val="128"/>
          </rPr>
          <t>特記事項がなければ記載不要</t>
        </r>
      </text>
    </comment>
    <comment ref="C37" authorId="0" shapeId="0" xr:uid="{00000000-0006-0000-0200-000003000000}">
      <text>
        <r>
          <rPr>
            <b/>
            <sz val="9"/>
            <color indexed="81"/>
            <rFont val="MS P ゴシック"/>
            <family val="3"/>
            <charset val="128"/>
          </rPr>
          <t>空欄でお願いします。</t>
        </r>
      </text>
    </comment>
    <comment ref="AQ41" authorId="0" shapeId="0" xr:uid="{00000000-0006-0000-0200-000004000000}">
      <text>
        <r>
          <rPr>
            <b/>
            <sz val="9"/>
            <color indexed="81"/>
            <rFont val="MS P ゴシック"/>
            <family val="3"/>
            <charset val="128"/>
          </rPr>
          <t>印鑑証明印を押印願います。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作成者</author>
  </authors>
  <commentList>
    <comment ref="F20" authorId="0" shapeId="0" xr:uid="{00000000-0006-0000-0400-000001000000}">
      <text>
        <r>
          <rPr>
            <sz val="9"/>
            <color indexed="81"/>
            <rFont val="MS P ゴシック"/>
            <family val="3"/>
            <charset val="128"/>
          </rPr>
          <t xml:space="preserve">支出予定額の合計額が自動入力されます。
</t>
        </r>
      </text>
    </comment>
    <comment ref="Q22" authorId="1" shapeId="0" xr:uid="{00000000-0006-0000-0400-000002000000}">
      <text>
        <r>
          <rPr>
            <sz val="9"/>
            <color indexed="81"/>
            <rFont val="MS P ゴシック"/>
            <family val="3"/>
            <charset val="128"/>
          </rPr>
          <t xml:space="preserve">支出予定額の合計額が自動入力されます。
</t>
        </r>
      </text>
    </comment>
    <comment ref="F32" authorId="0" shapeId="0" xr:uid="{00000000-0006-0000-0400-000003000000}">
      <text>
        <r>
          <rPr>
            <sz val="9"/>
            <color indexed="81"/>
            <rFont val="MS P ゴシック"/>
            <family val="3"/>
            <charset val="128"/>
          </rPr>
          <t xml:space="preserve">支出予定額の合計額が自動入力されます。
</t>
        </r>
      </text>
    </comment>
    <comment ref="Q36" authorId="1" shapeId="0" xr:uid="{00000000-0006-0000-0400-000004000000}">
      <text>
        <r>
          <rPr>
            <sz val="9"/>
            <color indexed="81"/>
            <rFont val="MS P ゴシック"/>
            <family val="3"/>
            <charset val="128"/>
          </rPr>
          <t xml:space="preserve">支出予定額の合計額が自動入力されます。
</t>
        </r>
      </text>
    </comment>
    <comment ref="F44" authorId="0" shapeId="0" xr:uid="{00000000-0006-0000-0400-000005000000}">
      <text>
        <r>
          <rPr>
            <sz val="9"/>
            <color indexed="81"/>
            <rFont val="MS P ゴシック"/>
            <family val="3"/>
            <charset val="128"/>
          </rPr>
          <t xml:space="preserve">支出予定額の合計額が自動入力されます。
</t>
        </r>
      </text>
    </comment>
    <comment ref="F56" authorId="0" shapeId="0" xr:uid="{00000000-0006-0000-0400-000006000000}">
      <text>
        <r>
          <rPr>
            <sz val="9"/>
            <color indexed="81"/>
            <rFont val="MS P ゴシック"/>
            <family val="3"/>
            <charset val="128"/>
          </rPr>
          <t xml:space="preserve">支出予定額の合計額が自動入力されます。
</t>
        </r>
      </text>
    </comment>
    <comment ref="F68" authorId="0" shapeId="0" xr:uid="{00000000-0006-0000-0400-000007000000}">
      <text>
        <r>
          <rPr>
            <sz val="9"/>
            <color indexed="81"/>
            <rFont val="MS P ゴシック"/>
            <family val="3"/>
            <charset val="128"/>
          </rPr>
          <t xml:space="preserve">支出予定額の合計額が自動入力されます。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F22" authorId="0" shapeId="0" xr:uid="{00000000-0006-0000-0500-000001000000}">
      <text>
        <r>
          <rPr>
            <sz val="9"/>
            <color indexed="81"/>
            <rFont val="MS P ゴシック"/>
            <family val="3"/>
            <charset val="128"/>
          </rPr>
          <t xml:space="preserve">支出予定額の合計額が自動入力されます。
</t>
        </r>
      </text>
    </comment>
    <comment ref="F35" authorId="0" shapeId="0" xr:uid="{00000000-0006-0000-0500-000002000000}">
      <text>
        <r>
          <rPr>
            <sz val="9"/>
            <color indexed="81"/>
            <rFont val="MS P ゴシック"/>
            <family val="3"/>
            <charset val="128"/>
          </rPr>
          <t xml:space="preserve">支出予定額の合計額が自動入力されます。
</t>
        </r>
      </text>
    </comment>
  </commentList>
</comments>
</file>

<file path=xl/sharedStrings.xml><?xml version="1.0" encoding="utf-8"?>
<sst xmlns="http://schemas.openxmlformats.org/spreadsheetml/2006/main" count="713" uniqueCount="481">
  <si>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</si>
  <si>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</si>
  <si>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</si>
  <si>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</si>
  <si>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（添付書類）</t>
    <rPh sb="1" eb="3">
      <t>テンプ</t>
    </rPh>
    <rPh sb="3" eb="5">
      <t>ショルイ</t>
    </rPh>
    <phoneticPr fontId="2"/>
  </si>
  <si>
    <t>連絡先</t>
    <phoneticPr fontId="2"/>
  </si>
  <si>
    <t>電　話</t>
    <phoneticPr fontId="2"/>
  </si>
  <si>
    <t>区分</t>
    <rPh sb="0" eb="2">
      <t>クブン</t>
    </rPh>
    <phoneticPr fontId="2"/>
  </si>
  <si>
    <t>別記第１号様式</t>
    <rPh sb="0" eb="2">
      <t>ベッキ</t>
    </rPh>
    <rPh sb="2" eb="3">
      <t>ダイ</t>
    </rPh>
    <rPh sb="4" eb="5">
      <t>ゴウ</t>
    </rPh>
    <rPh sb="5" eb="7">
      <t>ヨウシキ</t>
    </rPh>
    <phoneticPr fontId="2"/>
  </si>
  <si>
    <t>事業所番号</t>
    <rPh sb="0" eb="3">
      <t>ジギョウショ</t>
    </rPh>
    <rPh sb="3" eb="5">
      <t>バンゴウ</t>
    </rPh>
    <phoneticPr fontId="2"/>
  </si>
  <si>
    <t>第１号様式（２）</t>
    <phoneticPr fontId="2"/>
  </si>
  <si>
    <t>担当部署</t>
    <rPh sb="0" eb="2">
      <t>タントウ</t>
    </rPh>
    <rPh sb="2" eb="4">
      <t>ブショ</t>
    </rPh>
    <phoneticPr fontId="2"/>
  </si>
  <si>
    <t>　標記の補助金について、下記のとおり申請します。</t>
    <rPh sb="1" eb="3">
      <t>ヒョウキ</t>
    </rPh>
    <rPh sb="4" eb="7">
      <t>ホジョキン</t>
    </rPh>
    <rPh sb="12" eb="14">
      <t>カキ</t>
    </rPh>
    <rPh sb="18" eb="20">
      <t>シンセイ</t>
    </rPh>
    <phoneticPr fontId="2"/>
  </si>
  <si>
    <t>書類送付先</t>
    <rPh sb="0" eb="2">
      <t>ショルイ</t>
    </rPh>
    <rPh sb="2" eb="5">
      <t>ソウフサキ</t>
    </rPh>
    <phoneticPr fontId="2"/>
  </si>
  <si>
    <t>記</t>
    <rPh sb="0" eb="1">
      <t>キ</t>
    </rPh>
    <phoneticPr fontId="2"/>
  </si>
  <si>
    <t>10分の10</t>
    <rPh sb="2" eb="3">
      <t>ブン</t>
    </rPh>
    <phoneticPr fontId="2"/>
  </si>
  <si>
    <t>（単位：円）</t>
    <rPh sb="1" eb="3">
      <t>タンイ</t>
    </rPh>
    <rPh sb="4" eb="5">
      <t>エン</t>
    </rPh>
    <phoneticPr fontId="2"/>
  </si>
  <si>
    <t>事業計画書</t>
    <rPh sb="0" eb="2">
      <t>ジギョウ</t>
    </rPh>
    <rPh sb="2" eb="5">
      <t>ケイカクショ</t>
    </rPh>
    <phoneticPr fontId="2"/>
  </si>
  <si>
    <t>事業所名</t>
    <rPh sb="0" eb="3">
      <t>ジギョウショ</t>
    </rPh>
    <rPh sb="3" eb="4">
      <t>メイ</t>
    </rPh>
    <phoneticPr fontId="2"/>
  </si>
  <si>
    <t>（１）</t>
    <phoneticPr fontId="2"/>
  </si>
  <si>
    <t>（２）</t>
    <phoneticPr fontId="2"/>
  </si>
  <si>
    <t>実施事業</t>
    <rPh sb="0" eb="2">
      <t>ジッシ</t>
    </rPh>
    <rPh sb="2" eb="4">
      <t>ジギョウ</t>
    </rPh>
    <phoneticPr fontId="2"/>
  </si>
  <si>
    <t>メーカー</t>
    <phoneticPr fontId="2"/>
  </si>
  <si>
    <t>台</t>
    <rPh sb="0" eb="1">
      <t>ダイ</t>
    </rPh>
    <phoneticPr fontId="2"/>
  </si>
  <si>
    <t>第１号様式（４）</t>
    <phoneticPr fontId="2"/>
  </si>
  <si>
    <t>ICTを活用した子供見守りサービス（GPSやBluetoothを活用したシステム等）の導入</t>
    <phoneticPr fontId="2"/>
  </si>
  <si>
    <t>①ICTを活用した子供見守りサービス（GPSやBluetoothを活用したシステム等）の導入</t>
    <phoneticPr fontId="2"/>
  </si>
  <si>
    <t>システム等の名称</t>
    <rPh sb="4" eb="5">
      <t>トウ</t>
    </rPh>
    <rPh sb="6" eb="8">
      <t>メイショウ</t>
    </rPh>
    <phoneticPr fontId="2"/>
  </si>
  <si>
    <t>機器等の名称</t>
    <rPh sb="0" eb="2">
      <t>キキ</t>
    </rPh>
    <rPh sb="2" eb="3">
      <t>トウ</t>
    </rPh>
    <rPh sb="4" eb="6">
      <t>メイショウ</t>
    </rPh>
    <phoneticPr fontId="2"/>
  </si>
  <si>
    <t>機器等の機能（※）及び事業所での活用方法等</t>
    <rPh sb="0" eb="2">
      <t>キキ</t>
    </rPh>
    <rPh sb="2" eb="3">
      <t>トウ</t>
    </rPh>
    <rPh sb="4" eb="6">
      <t>キノウ</t>
    </rPh>
    <rPh sb="9" eb="10">
      <t>オヨ</t>
    </rPh>
    <rPh sb="11" eb="14">
      <t>ジギョウショ</t>
    </rPh>
    <rPh sb="16" eb="18">
      <t>カツヨウ</t>
    </rPh>
    <rPh sb="18" eb="20">
      <t>ホウホウ</t>
    </rPh>
    <rPh sb="20" eb="21">
      <t>トウ</t>
    </rPh>
    <phoneticPr fontId="2"/>
  </si>
  <si>
    <t>対象乳幼児の人数</t>
    <rPh sb="0" eb="2">
      <t>タイショウ</t>
    </rPh>
    <rPh sb="2" eb="5">
      <t>ニュウヨウジ</t>
    </rPh>
    <rPh sb="6" eb="8">
      <t>ニンズウ</t>
    </rPh>
    <phoneticPr fontId="2"/>
  </si>
  <si>
    <t>０歳</t>
    <rPh sb="1" eb="2">
      <t>サイ</t>
    </rPh>
    <phoneticPr fontId="2"/>
  </si>
  <si>
    <t>人</t>
    <rPh sb="0" eb="1">
      <t>ニン</t>
    </rPh>
    <phoneticPr fontId="2"/>
  </si>
  <si>
    <t>１歳</t>
    <rPh sb="1" eb="2">
      <t>サイ</t>
    </rPh>
    <phoneticPr fontId="2"/>
  </si>
  <si>
    <t>２歳</t>
    <rPh sb="1" eb="2">
      <t>サイ</t>
    </rPh>
    <phoneticPr fontId="2"/>
  </si>
  <si>
    <t>３歳以上</t>
    <rPh sb="1" eb="2">
      <t>サイ</t>
    </rPh>
    <rPh sb="2" eb="4">
      <t>イジョウ</t>
    </rPh>
    <phoneticPr fontId="2"/>
  </si>
  <si>
    <t>機器の数量</t>
    <rPh sb="0" eb="2">
      <t>キキ</t>
    </rPh>
    <rPh sb="3" eb="5">
      <t>スウリョウ</t>
    </rPh>
    <phoneticPr fontId="2"/>
  </si>
  <si>
    <t>誓　約　書</t>
    <phoneticPr fontId="2"/>
  </si>
  <si>
    <t>　　東 京 都 知 事　　殿</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</si>
  <si>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</si>
  <si>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障害者支援施設（都内）</t>
    <rPh sb="0" eb="3">
      <t>ショウガイシャ</t>
    </rPh>
    <rPh sb="3" eb="5">
      <t>シエン</t>
    </rPh>
    <rPh sb="5" eb="7">
      <t>シセツ</t>
    </rPh>
    <rPh sb="8" eb="10">
      <t>トナイ</t>
    </rPh>
    <phoneticPr fontId="2"/>
  </si>
  <si>
    <t>福祉型障害児入所施設</t>
  </si>
  <si>
    <t>歳入歳出予算書抄本</t>
    <rPh sb="0" eb="2">
      <t>サイニュウ</t>
    </rPh>
    <rPh sb="2" eb="4">
      <t>サイシュツ</t>
    </rPh>
    <rPh sb="4" eb="6">
      <t>ヨサン</t>
    </rPh>
    <rPh sb="6" eb="7">
      <t>ショ</t>
    </rPh>
    <rPh sb="7" eb="9">
      <t>ショウホン</t>
    </rPh>
    <phoneticPr fontId="2"/>
  </si>
  <si>
    <t>医療型障害児入所施設</t>
  </si>
  <si>
    <t>共同生活援助</t>
  </si>
  <si>
    <t>１ 歳入の部</t>
    <rPh sb="2" eb="4">
      <t>サイニュウ</t>
    </rPh>
    <rPh sb="5" eb="6">
      <t>ブ</t>
    </rPh>
    <phoneticPr fontId="2"/>
  </si>
  <si>
    <t>区　　分</t>
    <rPh sb="0" eb="1">
      <t>ク</t>
    </rPh>
    <rPh sb="3" eb="4">
      <t>フン</t>
    </rPh>
    <phoneticPr fontId="2"/>
  </si>
  <si>
    <t>備　　考</t>
    <rPh sb="0" eb="1">
      <t>ソナエ</t>
    </rPh>
    <rPh sb="3" eb="4">
      <t>コウ</t>
    </rPh>
    <phoneticPr fontId="2"/>
  </si>
  <si>
    <t>東京都補助金</t>
    <rPh sb="0" eb="2">
      <t>トウキョウ</t>
    </rPh>
    <rPh sb="2" eb="3">
      <t>ト</t>
    </rPh>
    <rPh sb="3" eb="6">
      <t>ホジョキン</t>
    </rPh>
    <phoneticPr fontId="2"/>
  </si>
  <si>
    <t>自己資本</t>
    <rPh sb="0" eb="2">
      <t>ジコ</t>
    </rPh>
    <rPh sb="2" eb="4">
      <t>シホン</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</si>
  <si>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</si>
  <si>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</si>
  <si>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</si>
  <si>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</si>
  <si>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第１号様式（１）－１</t>
    <phoneticPr fontId="2"/>
  </si>
  <si>
    <t>内容</t>
    <rPh sb="0" eb="2">
      <t>ナイヨウ</t>
    </rPh>
    <phoneticPr fontId="2"/>
  </si>
  <si>
    <t>単価（円）</t>
    <rPh sb="0" eb="2">
      <t>タンカ</t>
    </rPh>
    <rPh sb="3" eb="4">
      <t>エン</t>
    </rPh>
    <phoneticPr fontId="2"/>
  </si>
  <si>
    <t>数量</t>
    <rPh sb="0" eb="2">
      <t>スウリョウ</t>
    </rPh>
    <phoneticPr fontId="2"/>
  </si>
  <si>
    <t>支出予定額（円）</t>
    <rPh sb="0" eb="2">
      <t>シシュツ</t>
    </rPh>
    <rPh sb="2" eb="4">
      <t>ヨテイ</t>
    </rPh>
    <rPh sb="4" eb="5">
      <t>ガク</t>
    </rPh>
    <rPh sb="6" eb="7">
      <t>エン</t>
    </rPh>
    <phoneticPr fontId="2"/>
  </si>
  <si>
    <t>第１号様式（１）－２</t>
    <phoneticPr fontId="2"/>
  </si>
  <si>
    <t>（注）見積書や契約書等の写しを添付し、補助対象経費の内容について具体的にわかるようにすること。</t>
    <rPh sb="3" eb="6">
      <t>ミツモリショ</t>
    </rPh>
    <rPh sb="7" eb="10">
      <t>ケイヤクショ</t>
    </rPh>
    <rPh sb="10" eb="11">
      <t>トウ</t>
    </rPh>
    <rPh sb="15" eb="17">
      <t>テンプ</t>
    </rPh>
    <rPh sb="19" eb="21">
      <t>ホジョ</t>
    </rPh>
    <rPh sb="20" eb="21">
      <t>スケ</t>
    </rPh>
    <rPh sb="21" eb="23">
      <t>タイショウ</t>
    </rPh>
    <phoneticPr fontId="2"/>
  </si>
  <si>
    <t>所要額積算内訳書</t>
    <rPh sb="0" eb="2">
      <t>ショヨウ</t>
    </rPh>
    <rPh sb="2" eb="3">
      <t>ガク</t>
    </rPh>
    <rPh sb="7" eb="8">
      <t>ショ</t>
    </rPh>
    <phoneticPr fontId="2"/>
  </si>
  <si>
    <t>実施（予定）年月日</t>
    <rPh sb="0" eb="2">
      <t>ジッシ</t>
    </rPh>
    <rPh sb="3" eb="5">
      <t>ヨテイ</t>
    </rPh>
    <rPh sb="6" eb="9">
      <t>ネンガッピ</t>
    </rPh>
    <phoneticPr fontId="2"/>
  </si>
  <si>
    <t>参考様式</t>
    <rPh sb="0" eb="2">
      <t>サンコウ</t>
    </rPh>
    <rPh sb="2" eb="4">
      <t>ヨウシキ</t>
    </rPh>
    <phoneticPr fontId="2"/>
  </si>
  <si>
    <t>小計（A）</t>
    <rPh sb="0" eb="2">
      <t>ショウケイ</t>
    </rPh>
    <phoneticPr fontId="2"/>
  </si>
  <si>
    <t>小計（B）</t>
    <rPh sb="0" eb="2">
      <t>ショウケイ</t>
    </rPh>
    <phoneticPr fontId="2"/>
  </si>
  <si>
    <t>小計（C）</t>
    <rPh sb="0" eb="2">
      <t>ショウケイ</t>
    </rPh>
    <phoneticPr fontId="2"/>
  </si>
  <si>
    <t>小計（D）</t>
    <rPh sb="0" eb="2">
      <t>ショウケイ</t>
    </rPh>
    <phoneticPr fontId="2"/>
  </si>
  <si>
    <t>所在地</t>
    <rPh sb="0" eb="3">
      <t>ショザイチ</t>
    </rPh>
    <phoneticPr fontId="2"/>
  </si>
  <si>
    <t>購入（予定）年月日</t>
    <rPh sb="0" eb="2">
      <t>コウニュウ</t>
    </rPh>
    <rPh sb="3" eb="5">
      <t>ヨテイ</t>
    </rPh>
    <rPh sb="6" eb="9">
      <t>ネンガッピ</t>
    </rPh>
    <phoneticPr fontId="2"/>
  </si>
  <si>
    <t>第１号様式（１）－３</t>
    <phoneticPr fontId="2"/>
  </si>
  <si>
    <t>登降園管理システムの導入</t>
    <rPh sb="0" eb="2">
      <t>トウコウ</t>
    </rPh>
    <rPh sb="2" eb="3">
      <t>エン</t>
    </rPh>
    <rPh sb="3" eb="5">
      <t>カンリ</t>
    </rPh>
    <phoneticPr fontId="2"/>
  </si>
  <si>
    <t>A</t>
    <phoneticPr fontId="2"/>
  </si>
  <si>
    <t>C</t>
    <phoneticPr fontId="2"/>
  </si>
  <si>
    <t>E</t>
    <phoneticPr fontId="2"/>
  </si>
  <si>
    <t>F</t>
    <phoneticPr fontId="2"/>
  </si>
  <si>
    <t>G</t>
    <phoneticPr fontId="2"/>
  </si>
  <si>
    <t>H</t>
    <phoneticPr fontId="2"/>
  </si>
  <si>
    <t>I</t>
    <phoneticPr fontId="2"/>
  </si>
  <si>
    <t>車両台数</t>
    <rPh sb="0" eb="2">
      <t>シャリョウ</t>
    </rPh>
    <rPh sb="2" eb="4">
      <t>ダイスウ</t>
    </rPh>
    <phoneticPr fontId="2"/>
  </si>
  <si>
    <t>令和４年度
交付額</t>
    <rPh sb="0" eb="2">
      <t>レイワ</t>
    </rPh>
    <rPh sb="3" eb="5">
      <t>ネンド</t>
    </rPh>
    <rPh sb="6" eb="8">
      <t>コウフ</t>
    </rPh>
    <rPh sb="8" eb="9">
      <t>ガク</t>
    </rPh>
    <phoneticPr fontId="2"/>
  </si>
  <si>
    <t>補助基準額</t>
    <rPh sb="0" eb="2">
      <t>ホジョ</t>
    </rPh>
    <rPh sb="2" eb="4">
      <t>キジュン</t>
    </rPh>
    <rPh sb="4" eb="5">
      <t>ガク</t>
    </rPh>
    <phoneticPr fontId="2"/>
  </si>
  <si>
    <t>B</t>
    <phoneticPr fontId="2"/>
  </si>
  <si>
    <t>D</t>
    <phoneticPr fontId="2"/>
  </si>
  <si>
    <t>A-B</t>
    <phoneticPr fontId="2"/>
  </si>
  <si>
    <t>D×E-F</t>
    <phoneticPr fontId="2"/>
  </si>
  <si>
    <t>選定額</t>
    <rPh sb="0" eb="2">
      <t>センテイ</t>
    </rPh>
    <rPh sb="2" eb="3">
      <t>ガク</t>
    </rPh>
    <phoneticPr fontId="2"/>
  </si>
  <si>
    <t>補助率</t>
    <rPh sb="0" eb="3">
      <t>ホジョリツ</t>
    </rPh>
    <phoneticPr fontId="2"/>
  </si>
  <si>
    <t>CとGを比較して少ない額</t>
    <rPh sb="4" eb="6">
      <t>ヒカク</t>
    </rPh>
    <rPh sb="8" eb="9">
      <t>スク</t>
    </rPh>
    <rPh sb="11" eb="12">
      <t>ガク</t>
    </rPh>
    <phoneticPr fontId="2"/>
  </si>
  <si>
    <t>対象経費
実支出（予定）額</t>
    <rPh sb="0" eb="2">
      <t>タイショウ</t>
    </rPh>
    <rPh sb="2" eb="4">
      <t>ケイヒ</t>
    </rPh>
    <rPh sb="5" eb="6">
      <t>ジツ</t>
    </rPh>
    <rPh sb="6" eb="8">
      <t>シシュツ</t>
    </rPh>
    <rPh sb="9" eb="11">
      <t>ヨテイ</t>
    </rPh>
    <rPh sb="12" eb="13">
      <t>ガク</t>
    </rPh>
    <phoneticPr fontId="2"/>
  </si>
  <si>
    <t>都補助
上限額</t>
    <rPh sb="0" eb="1">
      <t>ト</t>
    </rPh>
    <rPh sb="1" eb="3">
      <t>ホジョ</t>
    </rPh>
    <rPh sb="4" eb="6">
      <t>ジョウゲン</t>
    </rPh>
    <rPh sb="6" eb="7">
      <t>ガク</t>
    </rPh>
    <phoneticPr fontId="2"/>
  </si>
  <si>
    <t>申請額</t>
    <rPh sb="0" eb="2">
      <t>シンセイ</t>
    </rPh>
    <rPh sb="2" eb="3">
      <t>ガク</t>
    </rPh>
    <phoneticPr fontId="2"/>
  </si>
  <si>
    <t xml:space="preserve">補助基準額
</t>
    <rPh sb="0" eb="2">
      <t>ホジョ</t>
    </rPh>
    <rPh sb="2" eb="4">
      <t>キジュン</t>
    </rPh>
    <rPh sb="4" eb="5">
      <t>ガク</t>
    </rPh>
    <phoneticPr fontId="2"/>
  </si>
  <si>
    <t>差引後
補助基準額</t>
    <rPh sb="0" eb="2">
      <t>サシヒキ</t>
    </rPh>
    <rPh sb="2" eb="3">
      <t>ゴ</t>
    </rPh>
    <rPh sb="4" eb="6">
      <t>ホジョ</t>
    </rPh>
    <rPh sb="6" eb="8">
      <t>キジュン</t>
    </rPh>
    <rPh sb="8" eb="9">
      <t>ガク</t>
    </rPh>
    <phoneticPr fontId="2"/>
  </si>
  <si>
    <t>K-M</t>
    <phoneticPr fontId="2"/>
  </si>
  <si>
    <t>O-P</t>
    <phoneticPr fontId="2"/>
  </si>
  <si>
    <t>NとQを比較して少ない額</t>
    <rPh sb="4" eb="6">
      <t>ヒカク</t>
    </rPh>
    <rPh sb="8" eb="9">
      <t>スク</t>
    </rPh>
    <rPh sb="11" eb="12">
      <t>ガク</t>
    </rPh>
    <phoneticPr fontId="2"/>
  </si>
  <si>
    <t>寄付金その他
の収入額</t>
    <rPh sb="0" eb="3">
      <t>キフキン</t>
    </rPh>
    <rPh sb="5" eb="6">
      <t>タ</t>
    </rPh>
    <rPh sb="8" eb="10">
      <t>シュウニュウ</t>
    </rPh>
    <rPh sb="10" eb="11">
      <t>ガク</t>
    </rPh>
    <phoneticPr fontId="2"/>
  </si>
  <si>
    <t>差引後実支出
（予定）額</t>
    <rPh sb="0" eb="2">
      <t>サシヒキ</t>
    </rPh>
    <rPh sb="2" eb="3">
      <t>ゴ</t>
    </rPh>
    <rPh sb="3" eb="6">
      <t>ジツシシュツ</t>
    </rPh>
    <rPh sb="8" eb="10">
      <t>ヨテイ</t>
    </rPh>
    <rPh sb="11" eb="12">
      <t>ガク</t>
    </rPh>
    <phoneticPr fontId="2"/>
  </si>
  <si>
    <t>１</t>
    <phoneticPr fontId="2"/>
  </si>
  <si>
    <t>２</t>
    <phoneticPr fontId="2"/>
  </si>
  <si>
    <t>事業所名</t>
    <rPh sb="0" eb="3">
      <t>ジギョウショ</t>
    </rPh>
    <rPh sb="3" eb="4">
      <t>メイ</t>
    </rPh>
    <phoneticPr fontId="2"/>
  </si>
  <si>
    <t>金</t>
    <rPh sb="0" eb="1">
      <t>キン</t>
    </rPh>
    <phoneticPr fontId="2"/>
  </si>
  <si>
    <t>寄付金その他の収入額</t>
    <rPh sb="0" eb="3">
      <t>キフキン</t>
    </rPh>
    <rPh sb="5" eb="6">
      <t>タ</t>
    </rPh>
    <rPh sb="7" eb="9">
      <t>シュウニュウ</t>
    </rPh>
    <rPh sb="9" eb="10">
      <t>ガク</t>
    </rPh>
    <phoneticPr fontId="2"/>
  </si>
  <si>
    <t>基本情報入力シート</t>
    <rPh sb="0" eb="2">
      <t>キホン</t>
    </rPh>
    <rPh sb="2" eb="4">
      <t>ジョウホウ</t>
    </rPh>
    <rPh sb="4" eb="6">
      <t>ニュウリョク</t>
    </rPh>
    <phoneticPr fontId="2"/>
  </si>
  <si>
    <t>令和４年度の補助金の交付の有無</t>
    <rPh sb="0" eb="2">
      <t>レイワ</t>
    </rPh>
    <rPh sb="3" eb="5">
      <t>ネンド</t>
    </rPh>
    <rPh sb="6" eb="9">
      <t>ホジョキン</t>
    </rPh>
    <rPh sb="10" eb="12">
      <t>コウフ</t>
    </rPh>
    <rPh sb="13" eb="15">
      <t>ウム</t>
    </rPh>
    <phoneticPr fontId="2"/>
  </si>
  <si>
    <t>円</t>
    <rPh sb="0" eb="1">
      <t>エン</t>
    </rPh>
    <phoneticPr fontId="2"/>
  </si>
  <si>
    <t>　→交付ありの場合の交付額</t>
    <rPh sb="2" eb="4">
      <t>コウフ</t>
    </rPh>
    <rPh sb="7" eb="9">
      <t>バアイ</t>
    </rPh>
    <rPh sb="10" eb="12">
      <t>コウフ</t>
    </rPh>
    <rPh sb="12" eb="13">
      <t>ガク</t>
    </rPh>
    <phoneticPr fontId="2"/>
  </si>
  <si>
    <t>　※申請したものの、取下げ（事業中止）の場合は「交付なし」に該当します。</t>
    <rPh sb="2" eb="4">
      <t>シンセイ</t>
    </rPh>
    <rPh sb="10" eb="12">
      <t>トリサ</t>
    </rPh>
    <rPh sb="14" eb="16">
      <t>ジギョウ</t>
    </rPh>
    <rPh sb="16" eb="18">
      <t>チュウシ</t>
    </rPh>
    <rPh sb="20" eb="22">
      <t>バアイ</t>
    </rPh>
    <rPh sb="24" eb="26">
      <t>コウフ</t>
    </rPh>
    <rPh sb="30" eb="32">
      <t>ガイトウ</t>
    </rPh>
    <phoneticPr fontId="2"/>
  </si>
  <si>
    <t>代表者職・氏名</t>
    <rPh sb="0" eb="2">
      <t>ダイヒョウ</t>
    </rPh>
    <rPh sb="2" eb="3">
      <t>シャ</t>
    </rPh>
    <rPh sb="3" eb="4">
      <t>ショク</t>
    </rPh>
    <rPh sb="5" eb="7">
      <t>シメイ</t>
    </rPh>
    <phoneticPr fontId="2"/>
  </si>
  <si>
    <t>事業所名</t>
    <rPh sb="0" eb="3">
      <t>ジギョウショ</t>
    </rPh>
    <rPh sb="3" eb="4">
      <t>メイ</t>
    </rPh>
    <phoneticPr fontId="2"/>
  </si>
  <si>
    <t>申請日</t>
    <rPh sb="0" eb="2">
      <t>シンセイ</t>
    </rPh>
    <rPh sb="2" eb="3">
      <t>ビ</t>
    </rPh>
    <phoneticPr fontId="2"/>
  </si>
  <si>
    <t>令和</t>
    <rPh sb="0" eb="2">
      <t>レイワ</t>
    </rPh>
    <phoneticPr fontId="2"/>
  </si>
  <si>
    <t>年</t>
    <rPh sb="0" eb="1">
      <t>ネン</t>
    </rPh>
    <phoneticPr fontId="2"/>
  </si>
  <si>
    <t>月</t>
    <rPh sb="0" eb="1">
      <t>ガツ</t>
    </rPh>
    <phoneticPr fontId="2"/>
  </si>
  <si>
    <t>日</t>
    <rPh sb="0" eb="1">
      <t>ニチ</t>
    </rPh>
    <phoneticPr fontId="2"/>
  </si>
  <si>
    <t>代表者職・氏名</t>
    <rPh sb="0" eb="3">
      <t>ダイヒョウシャ</t>
    </rPh>
    <rPh sb="3" eb="4">
      <t>ショク</t>
    </rPh>
    <rPh sb="5" eb="7">
      <t>シメイ</t>
    </rPh>
    <phoneticPr fontId="2"/>
  </si>
  <si>
    <t>担当者名</t>
    <rPh sb="3" eb="4">
      <t>メイ</t>
    </rPh>
    <phoneticPr fontId="2"/>
  </si>
  <si>
    <t>児童発達支援事業</t>
    <rPh sb="0" eb="2">
      <t>ジドウ</t>
    </rPh>
    <rPh sb="2" eb="4">
      <t>ハッタツ</t>
    </rPh>
    <rPh sb="4" eb="6">
      <t>シエン</t>
    </rPh>
    <rPh sb="6" eb="8">
      <t>ジギョウ</t>
    </rPh>
    <phoneticPr fontId="2"/>
  </si>
  <si>
    <t>放課後等デイサービス事業</t>
    <rPh sb="0" eb="3">
      <t>ホウカゴ</t>
    </rPh>
    <rPh sb="3" eb="4">
      <t>トウ</t>
    </rPh>
    <rPh sb="10" eb="12">
      <t>ジギョウ</t>
    </rPh>
    <phoneticPr fontId="2"/>
  </si>
  <si>
    <t>送迎の実施</t>
    <rPh sb="0" eb="2">
      <t>ソウゲイ</t>
    </rPh>
    <rPh sb="3" eb="5">
      <t>ジッシ</t>
    </rPh>
    <phoneticPr fontId="2"/>
  </si>
  <si>
    <t>◆事業所の基本情報</t>
    <rPh sb="1" eb="4">
      <t>ジギョウショ</t>
    </rPh>
    <rPh sb="5" eb="7">
      <t>キホン</t>
    </rPh>
    <rPh sb="7" eb="9">
      <t>ジョウホウ</t>
    </rPh>
    <phoneticPr fontId="2"/>
  </si>
  <si>
    <t>◆事業内容</t>
    <rPh sb="1" eb="3">
      <t>ジギョウ</t>
    </rPh>
    <rPh sb="3" eb="5">
      <t>ナイヨウ</t>
    </rPh>
    <phoneticPr fontId="2"/>
  </si>
  <si>
    <t>第１　法人の情報</t>
    <rPh sb="0" eb="1">
      <t>ダイ</t>
    </rPh>
    <rPh sb="3" eb="5">
      <t>ホウジン</t>
    </rPh>
    <rPh sb="6" eb="8">
      <t>ジョウホウ</t>
    </rPh>
    <phoneticPr fontId="2"/>
  </si>
  <si>
    <t>２　法人名</t>
    <rPh sb="2" eb="4">
      <t>ホウジン</t>
    </rPh>
    <rPh sb="4" eb="5">
      <t>メイ</t>
    </rPh>
    <phoneticPr fontId="2"/>
  </si>
  <si>
    <t>第２　事業所の情報</t>
    <rPh sb="0" eb="1">
      <t>ダイ</t>
    </rPh>
    <rPh sb="3" eb="6">
      <t>ジギョウショ</t>
    </rPh>
    <rPh sb="7" eb="9">
      <t>ジョウホウ</t>
    </rPh>
    <phoneticPr fontId="2"/>
  </si>
  <si>
    <t>１　事業所名</t>
    <rPh sb="2" eb="5">
      <t>ジギョウショ</t>
    </rPh>
    <rPh sb="5" eb="6">
      <t>メイ</t>
    </rPh>
    <phoneticPr fontId="2"/>
  </si>
  <si>
    <t>第３　事業計画</t>
    <rPh sb="0" eb="1">
      <t>ダイ</t>
    </rPh>
    <rPh sb="3" eb="5">
      <t>ジギョウ</t>
    </rPh>
    <rPh sb="5" eb="7">
      <t>ケイカク</t>
    </rPh>
    <phoneticPr fontId="2"/>
  </si>
  <si>
    <t>　１　送迎バス等の子供の置き去り防止</t>
    <phoneticPr fontId="2"/>
  </si>
  <si>
    <t>　２　送迎バス等以外の置き去り等の事故防止</t>
    <phoneticPr fontId="2"/>
  </si>
  <si>
    <t>第５　本事業に関する寄付金その他の収入額</t>
    <rPh sb="0" eb="1">
      <t>ダイ</t>
    </rPh>
    <rPh sb="3" eb="4">
      <t>ホン</t>
    </rPh>
    <rPh sb="4" eb="6">
      <t>ジギョウ</t>
    </rPh>
    <rPh sb="7" eb="8">
      <t>カン</t>
    </rPh>
    <rPh sb="10" eb="13">
      <t>キフキン</t>
    </rPh>
    <rPh sb="15" eb="16">
      <t>タ</t>
    </rPh>
    <rPh sb="17" eb="19">
      <t>シュウニュウ</t>
    </rPh>
    <rPh sb="19" eb="20">
      <t>ガク</t>
    </rPh>
    <phoneticPr fontId="2"/>
  </si>
  <si>
    <t>（１）施設外及び施設内活動時の置き去り、見失い、飛び出し等の事故防止の対策</t>
    <phoneticPr fontId="2"/>
  </si>
  <si>
    <t>②登降園管理システムの導入</t>
    <phoneticPr fontId="2"/>
  </si>
  <si>
    <t>③置き去り、見失い、飛び出し防止に係る経費その他安全対策費用で都が認めるもの</t>
    <phoneticPr fontId="2"/>
  </si>
  <si>
    <t>（２）睡眠中の事故防止対策に必要な機器の購入等</t>
    <phoneticPr fontId="2"/>
  </si>
  <si>
    <t>（１）施設外及び施設内活動時の置き去り、見失い、飛び出し等の事故防止の対策</t>
    <phoneticPr fontId="2"/>
  </si>
  <si>
    <t>　　①　ICTを活用した子供見守りサービス（GPSやBluetoothを活用したシステム等）の導入</t>
    <phoneticPr fontId="2"/>
  </si>
  <si>
    <t>　　②　登降園管理システムの導入</t>
    <rPh sb="4" eb="6">
      <t>トウコウ</t>
    </rPh>
    <rPh sb="6" eb="7">
      <t>エン</t>
    </rPh>
    <rPh sb="7" eb="9">
      <t>カンリ</t>
    </rPh>
    <phoneticPr fontId="2"/>
  </si>
  <si>
    <t>　　③　置き去り、見失い、飛び出し防止に係る経費その他安全対策費用で都が認めるもの</t>
    <phoneticPr fontId="2"/>
  </si>
  <si>
    <t>　　②　登降園管理システムの導入</t>
    <rPh sb="6" eb="7">
      <t>エン</t>
    </rPh>
    <phoneticPr fontId="2"/>
  </si>
  <si>
    <t>施設外及び施設内活動時の置き去り、見失い、飛び出し等の事故防止の対策</t>
    <phoneticPr fontId="2"/>
  </si>
  <si>
    <t>①</t>
    <phoneticPr fontId="2"/>
  </si>
  <si>
    <t>②</t>
    <phoneticPr fontId="2"/>
  </si>
  <si>
    <t>置き去り、見失い、飛び出し防止に係る経費その他安全対策費用で都が認めるもの</t>
    <phoneticPr fontId="2"/>
  </si>
  <si>
    <t>③</t>
    <phoneticPr fontId="2"/>
  </si>
  <si>
    <t>睡眠中の事故防止対策に必要な機器の購入等</t>
    <phoneticPr fontId="2"/>
  </si>
  <si>
    <t>第１号様式（３）－１</t>
    <phoneticPr fontId="2"/>
  </si>
  <si>
    <t>第１号様式（１）－１　所要額調書</t>
    <rPh sb="11" eb="13">
      <t>ショヨウ</t>
    </rPh>
    <rPh sb="13" eb="14">
      <t>ガク</t>
    </rPh>
    <rPh sb="14" eb="16">
      <t>チョウショ</t>
    </rPh>
    <phoneticPr fontId="2"/>
  </si>
  <si>
    <t>第１号様式（１）－２　所要額積算内訳書</t>
    <rPh sb="11" eb="13">
      <t>ショヨウ</t>
    </rPh>
    <rPh sb="13" eb="14">
      <t>ガク</t>
    </rPh>
    <rPh sb="14" eb="16">
      <t>セキサン</t>
    </rPh>
    <rPh sb="16" eb="19">
      <t>ウチワケショ</t>
    </rPh>
    <phoneticPr fontId="2"/>
  </si>
  <si>
    <t>第１号様式（２）　　　事業計画書</t>
    <rPh sb="11" eb="13">
      <t>ジギョウ</t>
    </rPh>
    <rPh sb="13" eb="16">
      <t>ケイカクショ</t>
    </rPh>
    <phoneticPr fontId="2"/>
  </si>
  <si>
    <t>国庫補助対象の所要額積算内訳書</t>
    <rPh sb="0" eb="2">
      <t>コッコ</t>
    </rPh>
    <rPh sb="2" eb="4">
      <t>ホジョ</t>
    </rPh>
    <rPh sb="4" eb="6">
      <t>タイショウ</t>
    </rPh>
    <rPh sb="7" eb="9">
      <t>ショヨウ</t>
    </rPh>
    <rPh sb="9" eb="10">
      <t>ガク</t>
    </rPh>
    <rPh sb="14" eb="15">
      <t>ショ</t>
    </rPh>
    <phoneticPr fontId="2"/>
  </si>
  <si>
    <t>第１号様式（１）－３　国庫補助対象の所要額積算内訳書</t>
    <rPh sb="11" eb="13">
      <t>コッコ</t>
    </rPh>
    <rPh sb="13" eb="15">
      <t>ホジョ</t>
    </rPh>
    <rPh sb="15" eb="17">
      <t>タイショウ</t>
    </rPh>
    <rPh sb="18" eb="20">
      <t>ショヨウ</t>
    </rPh>
    <rPh sb="20" eb="21">
      <t>ガク</t>
    </rPh>
    <rPh sb="21" eb="23">
      <t>セキサン</t>
    </rPh>
    <rPh sb="23" eb="26">
      <t>ウチワケショ</t>
    </rPh>
    <phoneticPr fontId="2"/>
  </si>
  <si>
    <t>第１号様式（３）　　　各事業の詳細</t>
    <rPh sb="11" eb="14">
      <t>カクジギョウ</t>
    </rPh>
    <rPh sb="15" eb="17">
      <t>ショウサイ</t>
    </rPh>
    <phoneticPr fontId="2"/>
  </si>
  <si>
    <t>第１号様式（４）　　　誓約書</t>
    <rPh sb="11" eb="14">
      <t>セイヤクショ</t>
    </rPh>
    <phoneticPr fontId="2"/>
  </si>
  <si>
    <t>その他各事業の実施内容が確認できる書類</t>
    <rPh sb="2" eb="3">
      <t>タ</t>
    </rPh>
    <rPh sb="3" eb="6">
      <t>カクジギョウ</t>
    </rPh>
    <rPh sb="7" eb="9">
      <t>ジッシ</t>
    </rPh>
    <rPh sb="9" eb="11">
      <t>ナイヨウ</t>
    </rPh>
    <rPh sb="12" eb="14">
      <t>カクニン</t>
    </rPh>
    <rPh sb="17" eb="19">
      <t>ショルイ</t>
    </rPh>
    <phoneticPr fontId="2"/>
  </si>
  <si>
    <t>内容は第１号様式（３）－４のとおり</t>
    <rPh sb="0" eb="2">
      <t>ナイヨウ</t>
    </rPh>
    <rPh sb="3" eb="4">
      <t>ダイ</t>
    </rPh>
    <rPh sb="5" eb="6">
      <t>ゴウ</t>
    </rPh>
    <rPh sb="6" eb="8">
      <t>ヨウシキ</t>
    </rPh>
    <phoneticPr fontId="2"/>
  </si>
  <si>
    <t>具体的な内容がわかる書類</t>
    <rPh sb="0" eb="3">
      <t>グタイテキ</t>
    </rPh>
    <rPh sb="4" eb="6">
      <t>ナイヨウ</t>
    </rPh>
    <rPh sb="10" eb="12">
      <t>ショルイ</t>
    </rPh>
    <phoneticPr fontId="2"/>
  </si>
  <si>
    <t>第６　必要書類について</t>
    <rPh sb="0" eb="1">
      <t>ダイ</t>
    </rPh>
    <rPh sb="3" eb="5">
      <t>ヒツヨウ</t>
    </rPh>
    <rPh sb="5" eb="7">
      <t>ショルイ</t>
    </rPh>
    <phoneticPr fontId="2"/>
  </si>
  <si>
    <t>都チェック欄</t>
    <rPh sb="0" eb="1">
      <t>ト</t>
    </rPh>
    <rPh sb="5" eb="6">
      <t>ラン</t>
    </rPh>
    <phoneticPr fontId="2"/>
  </si>
  <si>
    <t>提出の必要</t>
    <rPh sb="0" eb="2">
      <t>テイシュツ</t>
    </rPh>
    <rPh sb="3" eb="5">
      <t>ヒツヨウ</t>
    </rPh>
    <phoneticPr fontId="2"/>
  </si>
  <si>
    <t>事業</t>
    <rPh sb="0" eb="2">
      <t>ジギョウ</t>
    </rPh>
    <phoneticPr fontId="2"/>
  </si>
  <si>
    <t>書類</t>
    <rPh sb="0" eb="2">
      <t>ショルイ</t>
    </rPh>
    <phoneticPr fontId="2"/>
  </si>
  <si>
    <t>対応結果</t>
    <rPh sb="0" eb="2">
      <t>タイオウ</t>
    </rPh>
    <rPh sb="2" eb="4">
      <t>ケッカ</t>
    </rPh>
    <phoneticPr fontId="2"/>
  </si>
  <si>
    <t>機器等に搭載されている機能等を詳細に確認できる書類</t>
    <rPh sb="0" eb="2">
      <t>キキ</t>
    </rPh>
    <rPh sb="2" eb="3">
      <t>トウ</t>
    </rPh>
    <rPh sb="4" eb="6">
      <t>トウサイ</t>
    </rPh>
    <rPh sb="11" eb="13">
      <t>キノウ</t>
    </rPh>
    <rPh sb="13" eb="14">
      <t>トウ</t>
    </rPh>
    <rPh sb="15" eb="17">
      <t>ショウサイ</t>
    </rPh>
    <rPh sb="18" eb="20">
      <t>カクニン</t>
    </rPh>
    <phoneticPr fontId="2"/>
  </si>
  <si>
    <t>シート名</t>
    <rPh sb="3" eb="4">
      <t>メイ</t>
    </rPh>
    <phoneticPr fontId="2"/>
  </si>
  <si>
    <t>基本情報（このシート）</t>
    <rPh sb="0" eb="2">
      <t>キホン</t>
    </rPh>
    <rPh sb="2" eb="4">
      <t>ジョウホウ</t>
    </rPh>
    <phoneticPr fontId="2"/>
  </si>
  <si>
    <t>判定</t>
    <rPh sb="0" eb="2">
      <t>ハンテイ</t>
    </rPh>
    <phoneticPr fontId="2"/>
  </si>
  <si>
    <t>※システムに搭載されている機能等を詳細に確認できる資料を添付すること。</t>
    <rPh sb="6" eb="8">
      <t>トウサイ</t>
    </rPh>
    <rPh sb="13" eb="15">
      <t>キノウ</t>
    </rPh>
    <rPh sb="15" eb="16">
      <t>トウ</t>
    </rPh>
    <rPh sb="17" eb="19">
      <t>ショウサイ</t>
    </rPh>
    <rPh sb="20" eb="22">
      <t>カクニン</t>
    </rPh>
    <rPh sb="25" eb="27">
      <t>シリョウ</t>
    </rPh>
    <rPh sb="28" eb="30">
      <t>テンプ</t>
    </rPh>
    <phoneticPr fontId="2"/>
  </si>
  <si>
    <t>他のシステム等の導入有無</t>
    <rPh sb="0" eb="1">
      <t>タ</t>
    </rPh>
    <rPh sb="6" eb="7">
      <t>トウ</t>
    </rPh>
    <rPh sb="8" eb="10">
      <t>ドウニュウ</t>
    </rPh>
    <rPh sb="10" eb="12">
      <t>ウム</t>
    </rPh>
    <phoneticPr fontId="2"/>
  </si>
  <si>
    <t>他の取組の実施有無</t>
    <rPh sb="0" eb="1">
      <t>タ</t>
    </rPh>
    <rPh sb="2" eb="4">
      <t>トリクミ</t>
    </rPh>
    <rPh sb="5" eb="7">
      <t>ジッシ</t>
    </rPh>
    <rPh sb="7" eb="9">
      <t>ウム</t>
    </rPh>
    <phoneticPr fontId="2"/>
  </si>
  <si>
    <t>※機器等に搭載されている機能等を詳細に確認できる資料を添付すること。</t>
    <rPh sb="1" eb="3">
      <t>キキ</t>
    </rPh>
    <rPh sb="3" eb="4">
      <t>トウ</t>
    </rPh>
    <rPh sb="5" eb="7">
      <t>トウサイ</t>
    </rPh>
    <rPh sb="12" eb="14">
      <t>キノウ</t>
    </rPh>
    <rPh sb="14" eb="15">
      <t>トウ</t>
    </rPh>
    <rPh sb="16" eb="18">
      <t>ショウサイ</t>
    </rPh>
    <rPh sb="19" eb="21">
      <t>カクニン</t>
    </rPh>
    <rPh sb="24" eb="26">
      <t>シリョウ</t>
    </rPh>
    <rPh sb="27" eb="29">
      <t>テンプ</t>
    </rPh>
    <phoneticPr fontId="2"/>
  </si>
  <si>
    <t>他の機器等の購入有無</t>
    <rPh sb="0" eb="1">
      <t>タ</t>
    </rPh>
    <rPh sb="2" eb="4">
      <t>キキ</t>
    </rPh>
    <rPh sb="4" eb="5">
      <t>トウ</t>
    </rPh>
    <rPh sb="6" eb="8">
      <t>コウニュウ</t>
    </rPh>
    <rPh sb="8" eb="10">
      <t>ウム</t>
    </rPh>
    <phoneticPr fontId="2"/>
  </si>
  <si>
    <t>支出（予定）年月日</t>
    <rPh sb="0" eb="2">
      <t>シシュツ</t>
    </rPh>
    <rPh sb="3" eb="5">
      <t>ヨテイ</t>
    </rPh>
    <rPh sb="6" eb="9">
      <t>ネンガッピ</t>
    </rPh>
    <phoneticPr fontId="2"/>
  </si>
  <si>
    <t>補助金申請者</t>
    <rPh sb="0" eb="3">
      <t>ホジョキン</t>
    </rPh>
    <rPh sb="3" eb="6">
      <t>シンセイシャ</t>
    </rPh>
    <phoneticPr fontId="35"/>
  </si>
  <si>
    <t>交付決定</t>
    <rPh sb="0" eb="2">
      <t>コウフ</t>
    </rPh>
    <rPh sb="2" eb="4">
      <t>ケッテイ</t>
    </rPh>
    <phoneticPr fontId="35"/>
  </si>
  <si>
    <t>法人名</t>
    <rPh sb="0" eb="2">
      <t>ホウジン</t>
    </rPh>
    <rPh sb="2" eb="3">
      <t>メイ</t>
    </rPh>
    <phoneticPr fontId="35"/>
  </si>
  <si>
    <t>主たる事務所の所在地</t>
    <rPh sb="0" eb="1">
      <t>シュ</t>
    </rPh>
    <rPh sb="3" eb="5">
      <t>ジム</t>
    </rPh>
    <rPh sb="5" eb="6">
      <t>ショ</t>
    </rPh>
    <rPh sb="7" eb="10">
      <t>ショザイチ</t>
    </rPh>
    <phoneticPr fontId="35"/>
  </si>
  <si>
    <t>事業所（施設）名</t>
    <rPh sb="0" eb="3">
      <t>ジギョウショ</t>
    </rPh>
    <rPh sb="4" eb="6">
      <t>シセツ</t>
    </rPh>
    <rPh sb="7" eb="8">
      <t>メイ</t>
    </rPh>
    <phoneticPr fontId="35"/>
  </si>
  <si>
    <t>交付決定額</t>
    <rPh sb="0" eb="2">
      <t>コウフ</t>
    </rPh>
    <rPh sb="2" eb="4">
      <t>ケッテイ</t>
    </rPh>
    <rPh sb="4" eb="5">
      <t>ガク</t>
    </rPh>
    <phoneticPr fontId="33"/>
  </si>
  <si>
    <t>内訳</t>
    <rPh sb="0" eb="2">
      <t>ウチワケ</t>
    </rPh>
    <phoneticPr fontId="35"/>
  </si>
  <si>
    <t>１送迎バス等の子供の置き去り防止</t>
    <rPh sb="1" eb="3">
      <t>ソウゲイ</t>
    </rPh>
    <rPh sb="5" eb="6">
      <t>トウ</t>
    </rPh>
    <rPh sb="7" eb="9">
      <t>コドモ</t>
    </rPh>
    <rPh sb="10" eb="11">
      <t>オ</t>
    </rPh>
    <rPh sb="12" eb="13">
      <t>ザ</t>
    </rPh>
    <rPh sb="14" eb="16">
      <t>ボウシ</t>
    </rPh>
    <phoneticPr fontId="35"/>
  </si>
  <si>
    <t>２送迎バス等以外の置き去り等の事故防止</t>
    <rPh sb="1" eb="3">
      <t>ソウゲイ</t>
    </rPh>
    <rPh sb="5" eb="6">
      <t>トウ</t>
    </rPh>
    <rPh sb="6" eb="8">
      <t>イガイ</t>
    </rPh>
    <rPh sb="9" eb="10">
      <t>オ</t>
    </rPh>
    <rPh sb="11" eb="12">
      <t>ザ</t>
    </rPh>
    <rPh sb="13" eb="14">
      <t>トウ</t>
    </rPh>
    <rPh sb="15" eb="17">
      <t>ジコ</t>
    </rPh>
    <rPh sb="17" eb="19">
      <t>ボウシ</t>
    </rPh>
    <phoneticPr fontId="35"/>
  </si>
  <si>
    <t>交付申請日</t>
    <rPh sb="0" eb="2">
      <t>コウフ</t>
    </rPh>
    <rPh sb="2" eb="4">
      <t>シンセイ</t>
    </rPh>
    <rPh sb="4" eb="5">
      <t>ビ</t>
    </rPh>
    <phoneticPr fontId="35"/>
  </si>
  <si>
    <t>A</t>
  </si>
  <si>
    <t>B</t>
  </si>
  <si>
    <t>C</t>
  </si>
  <si>
    <t>D</t>
  </si>
  <si>
    <t>E</t>
  </si>
  <si>
    <t>F</t>
  </si>
  <si>
    <t>G</t>
  </si>
  <si>
    <t>H</t>
  </si>
  <si>
    <t>I</t>
  </si>
  <si>
    <t>J</t>
  </si>
  <si>
    <t>H×I
（1,000円未満切り捨て）</t>
    <phoneticPr fontId="2"/>
  </si>
  <si>
    <t>K</t>
  </si>
  <si>
    <t>M</t>
  </si>
  <si>
    <t>N</t>
  </si>
  <si>
    <t>O</t>
  </si>
  <si>
    <t>P</t>
  </si>
  <si>
    <t>Q</t>
  </si>
  <si>
    <t>R</t>
  </si>
  <si>
    <t>S</t>
  </si>
  <si>
    <t>T</t>
  </si>
  <si>
    <t>代表者職・氏名</t>
    <rPh sb="0" eb="3">
      <t>ダイヒョウシャ</t>
    </rPh>
    <rPh sb="3" eb="4">
      <t>ショク</t>
    </rPh>
    <rPh sb="5" eb="7">
      <t>シメイ</t>
    </rPh>
    <phoneticPr fontId="35"/>
  </si>
  <si>
    <t>担当部署</t>
    <phoneticPr fontId="2"/>
  </si>
  <si>
    <t>担当者</t>
    <phoneticPr fontId="2"/>
  </si>
  <si>
    <t>担当者の電話番号</t>
    <phoneticPr fontId="2"/>
  </si>
  <si>
    <t>担当者のメールアドレス</t>
    <phoneticPr fontId="2"/>
  </si>
  <si>
    <t>書類送付先</t>
    <phoneticPr fontId="2"/>
  </si>
  <si>
    <t>R×S
（1,000円未満切り捨て）</t>
    <phoneticPr fontId="2"/>
  </si>
  <si>
    <t>事業計画</t>
    <rPh sb="0" eb="2">
      <t>ジギョウ</t>
    </rPh>
    <rPh sb="2" eb="4">
      <t>ケイカク</t>
    </rPh>
    <phoneticPr fontId="2"/>
  </si>
  <si>
    <t>1　送迎バス等の子供の置き去り防止</t>
    <phoneticPr fontId="2"/>
  </si>
  <si>
    <t>２　送迎バス等以外の置き去り等の事故防止</t>
    <phoneticPr fontId="2"/>
  </si>
  <si>
    <t>（１）送迎バス等への安全装置の設置</t>
    <phoneticPr fontId="2"/>
  </si>
  <si>
    <t>（２）研修の実施</t>
    <phoneticPr fontId="2"/>
  </si>
  <si>
    <t>（３）その他送迎バス等の安全点検や改修等</t>
    <phoneticPr fontId="2"/>
  </si>
  <si>
    <t>（１）施設外及び施設内活動時の置き去り、見失い、飛び出し等の事故防止の対策</t>
    <phoneticPr fontId="2"/>
  </si>
  <si>
    <t>（２）睡眠中の事故防止対策に必要な機器の購入等</t>
    <phoneticPr fontId="2"/>
  </si>
  <si>
    <t>①ICTを活用した子供見守りサービス（GPSやBluetoothを活用したシステム等）の導入</t>
    <phoneticPr fontId="2"/>
  </si>
  <si>
    <t>②登降園管理システムの導入</t>
    <phoneticPr fontId="2"/>
  </si>
  <si>
    <t>③置き去り、見失い、飛び出し防止に係る経費その他安全対策費用で都が認めるもの</t>
    <phoneticPr fontId="2"/>
  </si>
  <si>
    <t>「添付書類貼り付け」のシートに貼り付け</t>
    <rPh sb="1" eb="3">
      <t>テンプ</t>
    </rPh>
    <rPh sb="3" eb="5">
      <t>ショルイ</t>
    </rPh>
    <rPh sb="5" eb="6">
      <t>ハ</t>
    </rPh>
    <rPh sb="7" eb="8">
      <t>ツ</t>
    </rPh>
    <rPh sb="15" eb="16">
      <t>ハ</t>
    </rPh>
    <rPh sb="17" eb="18">
      <t>ツ</t>
    </rPh>
    <phoneticPr fontId="2"/>
  </si>
  <si>
    <t>(3)-6その他の安全対策の「具体的取組内容」に記載</t>
    <rPh sb="7" eb="8">
      <t>タ</t>
    </rPh>
    <rPh sb="9" eb="11">
      <t>アンゼン</t>
    </rPh>
    <rPh sb="11" eb="13">
      <t>タイサク</t>
    </rPh>
    <phoneticPr fontId="2"/>
  </si>
  <si>
    <t>必要</t>
    <rPh sb="0" eb="2">
      <t>ヒツヨウ</t>
    </rPh>
    <phoneticPr fontId="2"/>
  </si>
  <si>
    <t>全事業者共通（地方自治体を除く。）</t>
    <rPh sb="0" eb="1">
      <t>ゼン</t>
    </rPh>
    <rPh sb="1" eb="4">
      <t>ジギョウシャ</t>
    </rPh>
    <rPh sb="4" eb="6">
      <t>キョウツウ</t>
    </rPh>
    <rPh sb="7" eb="9">
      <t>チホウ</t>
    </rPh>
    <rPh sb="9" eb="12">
      <t>ジチタイ</t>
    </rPh>
    <rPh sb="13" eb="14">
      <t>ノゾ</t>
    </rPh>
    <phoneticPr fontId="2"/>
  </si>
  <si>
    <t>◆入力・提出の流れ◆</t>
    <rPh sb="1" eb="3">
      <t>ニュウリョク</t>
    </rPh>
    <rPh sb="4" eb="6">
      <t>テイシュツ</t>
    </rPh>
    <rPh sb="7" eb="8">
      <t>ナガ</t>
    </rPh>
    <phoneticPr fontId="2"/>
  </si>
  <si>
    <t>【入力シート確認表】</t>
    <rPh sb="1" eb="3">
      <t>ニュウリョク</t>
    </rPh>
    <rPh sb="6" eb="8">
      <t>カクニン</t>
    </rPh>
    <rPh sb="8" eb="9">
      <t>ヒョウ</t>
    </rPh>
    <phoneticPr fontId="2"/>
  </si>
  <si>
    <t>実施事業</t>
    <rPh sb="0" eb="2">
      <t>ジッシ</t>
    </rPh>
    <rPh sb="2" eb="4">
      <t>ジギョウ</t>
    </rPh>
    <phoneticPr fontId="2"/>
  </si>
  <si>
    <t>児発</t>
    <rPh sb="0" eb="2">
      <t>ジハツ</t>
    </rPh>
    <phoneticPr fontId="2"/>
  </si>
  <si>
    <t>放デイ</t>
    <rPh sb="0" eb="1">
      <t>ホウ</t>
    </rPh>
    <phoneticPr fontId="2"/>
  </si>
  <si>
    <t>送迎実施</t>
    <rPh sb="0" eb="2">
      <t>ソウゲイ</t>
    </rPh>
    <rPh sb="2" eb="4">
      <t>ジッシ</t>
    </rPh>
    <phoneticPr fontId="2"/>
  </si>
  <si>
    <t>内訳２</t>
    <rPh sb="0" eb="2">
      <t>ウチワケ</t>
    </rPh>
    <phoneticPr fontId="2"/>
  </si>
  <si>
    <t>安全装置設置のみ</t>
    <rPh sb="0" eb="2">
      <t>アンゼン</t>
    </rPh>
    <rPh sb="2" eb="4">
      <t>ソウチ</t>
    </rPh>
    <rPh sb="4" eb="6">
      <t>セッチ</t>
    </rPh>
    <phoneticPr fontId="2"/>
  </si>
  <si>
    <t>安全装置設置以外</t>
    <rPh sb="0" eb="2">
      <t>アンゼン</t>
    </rPh>
    <rPh sb="2" eb="4">
      <t>ソウチ</t>
    </rPh>
    <rPh sb="4" eb="6">
      <t>セッチ</t>
    </rPh>
    <rPh sb="6" eb="8">
      <t>イガイ</t>
    </rPh>
    <phoneticPr fontId="2"/>
  </si>
  <si>
    <t>２　公立・私立の別</t>
    <rPh sb="2" eb="4">
      <t>コウリツ</t>
    </rPh>
    <rPh sb="5" eb="7">
      <t>シリツ</t>
    </rPh>
    <rPh sb="8" eb="9">
      <t>ベツ</t>
    </rPh>
    <phoneticPr fontId="2"/>
  </si>
  <si>
    <t>３　事業所番号</t>
    <rPh sb="2" eb="5">
      <t>ジギョウショ</t>
    </rPh>
    <rPh sb="5" eb="7">
      <t>バンゴウ</t>
    </rPh>
    <phoneticPr fontId="2"/>
  </si>
  <si>
    <t>４　実施事業</t>
    <rPh sb="2" eb="4">
      <t>ジッシ</t>
    </rPh>
    <rPh sb="4" eb="6">
      <t>ジギョウ</t>
    </rPh>
    <phoneticPr fontId="2"/>
  </si>
  <si>
    <t>５　送迎の実施</t>
    <rPh sb="2" eb="4">
      <t>ソウゲイ</t>
    </rPh>
    <rPh sb="5" eb="7">
      <t>ジッシ</t>
    </rPh>
    <phoneticPr fontId="2"/>
  </si>
  <si>
    <t>児発センター</t>
    <rPh sb="0" eb="2">
      <t>ジハツ</t>
    </rPh>
    <phoneticPr fontId="2"/>
  </si>
  <si>
    <t>公立、私立の別</t>
    <rPh sb="0" eb="2">
      <t>コウリツ</t>
    </rPh>
    <rPh sb="3" eb="5">
      <t>シリツ</t>
    </rPh>
    <rPh sb="6" eb="7">
      <t>ベツ</t>
    </rPh>
    <phoneticPr fontId="2"/>
  </si>
  <si>
    <t>定員</t>
    <rPh sb="0" eb="2">
      <t>テイイン</t>
    </rPh>
    <phoneticPr fontId="2"/>
  </si>
  <si>
    <t>装置の認定番号</t>
    <rPh sb="0" eb="2">
      <t>ソウチ</t>
    </rPh>
    <rPh sb="3" eb="5">
      <t>ニンテイ</t>
    </rPh>
    <rPh sb="5" eb="7">
      <t>バンゴウ</t>
    </rPh>
    <phoneticPr fontId="2"/>
  </si>
  <si>
    <t>購入予定</t>
    <rPh sb="0" eb="2">
      <t>コウニュウ</t>
    </rPh>
    <rPh sb="2" eb="4">
      <t>ヨテイ</t>
    </rPh>
    <phoneticPr fontId="2"/>
  </si>
  <si>
    <t>装置の種類</t>
    <rPh sb="0" eb="2">
      <t>ソウチ</t>
    </rPh>
    <rPh sb="3" eb="5">
      <t>シュルイ</t>
    </rPh>
    <phoneticPr fontId="2"/>
  </si>
  <si>
    <t>装置</t>
    <rPh sb="0" eb="2">
      <t>ソウチ</t>
    </rPh>
    <phoneticPr fontId="2"/>
  </si>
  <si>
    <t>認定番号1</t>
    <rPh sb="0" eb="2">
      <t>ニンテイ</t>
    </rPh>
    <rPh sb="2" eb="4">
      <t>バンゴウ</t>
    </rPh>
    <phoneticPr fontId="2"/>
  </si>
  <si>
    <t>認定番号2</t>
    <rPh sb="0" eb="2">
      <t>ニンテイ</t>
    </rPh>
    <rPh sb="2" eb="4">
      <t>バンゴウ</t>
    </rPh>
    <phoneticPr fontId="2"/>
  </si>
  <si>
    <t>認定番号3</t>
    <rPh sb="0" eb="2">
      <t>ニンテイ</t>
    </rPh>
    <rPh sb="2" eb="4">
      <t>バンゴウ</t>
    </rPh>
    <phoneticPr fontId="2"/>
  </si>
  <si>
    <t>購入予定日1</t>
    <rPh sb="0" eb="2">
      <t>コウニュウ</t>
    </rPh>
    <rPh sb="2" eb="4">
      <t>ヨテイ</t>
    </rPh>
    <rPh sb="4" eb="5">
      <t>ビ</t>
    </rPh>
    <phoneticPr fontId="2"/>
  </si>
  <si>
    <t>購入予定日2</t>
    <rPh sb="0" eb="2">
      <t>コウニュウ</t>
    </rPh>
    <rPh sb="2" eb="4">
      <t>ヨテイ</t>
    </rPh>
    <rPh sb="4" eb="5">
      <t>ビ</t>
    </rPh>
    <phoneticPr fontId="2"/>
  </si>
  <si>
    <t>購入予定日3</t>
    <rPh sb="0" eb="2">
      <t>コウニュウ</t>
    </rPh>
    <rPh sb="2" eb="4">
      <t>ヨテイ</t>
    </rPh>
    <rPh sb="4" eb="5">
      <t>ビ</t>
    </rPh>
    <phoneticPr fontId="2"/>
  </si>
  <si>
    <t>支出（予定）額</t>
    <rPh sb="0" eb="2">
      <t>シシュツ</t>
    </rPh>
    <rPh sb="3" eb="5">
      <t>ヨテイ</t>
    </rPh>
    <rPh sb="6" eb="7">
      <t>ガク</t>
    </rPh>
    <phoneticPr fontId="2"/>
  </si>
  <si>
    <t>支出（予定）額</t>
    <phoneticPr fontId="2"/>
  </si>
  <si>
    <t>第６ 必要書類について</t>
    <phoneticPr fontId="2"/>
  </si>
  <si>
    <t>　１３５～から始まる１０桁の数字を記載してください。</t>
    <rPh sb="7" eb="8">
      <t>ハジ</t>
    </rPh>
    <rPh sb="12" eb="13">
      <t>ケタ</t>
    </rPh>
    <rPh sb="14" eb="16">
      <t>スウジ</t>
    </rPh>
    <rPh sb="17" eb="19">
      <t>キサイ</t>
    </rPh>
    <phoneticPr fontId="2"/>
  </si>
  <si>
    <t>未記入又は矛盾する記載があります。ピンクの欄の入力又は入力欄近くの赤字のメッセージに対応してください。</t>
    <rPh sb="25" eb="26">
      <t>マタ</t>
    </rPh>
    <rPh sb="27" eb="29">
      <t>ニュウリョク</t>
    </rPh>
    <phoneticPr fontId="2"/>
  </si>
  <si>
    <t>受付フォームから提出</t>
    <rPh sb="8" eb="10">
      <t>テイシュツ</t>
    </rPh>
    <phoneticPr fontId="2"/>
  </si>
  <si>
    <t>３　代表者　職</t>
    <rPh sb="2" eb="5">
      <t>ダイヒョウシャ</t>
    </rPh>
    <rPh sb="6" eb="7">
      <t>ショク</t>
    </rPh>
    <phoneticPr fontId="2"/>
  </si>
  <si>
    <t>４　代表者　氏名</t>
    <rPh sb="2" eb="5">
      <t>ダイヒョウシャ</t>
    </rPh>
    <rPh sb="6" eb="8">
      <t>シメイ</t>
    </rPh>
    <phoneticPr fontId="2"/>
  </si>
  <si>
    <t>５　担当部署</t>
    <rPh sb="2" eb="4">
      <t>タントウ</t>
    </rPh>
    <rPh sb="4" eb="6">
      <t>ブショ</t>
    </rPh>
    <phoneticPr fontId="2"/>
  </si>
  <si>
    <t>７　担当者の電話番号</t>
    <rPh sb="2" eb="5">
      <t>タントウシャ</t>
    </rPh>
    <rPh sb="6" eb="8">
      <t>デンワ</t>
    </rPh>
    <rPh sb="8" eb="10">
      <t>バンゴウ</t>
    </rPh>
    <phoneticPr fontId="2"/>
  </si>
  <si>
    <t>８　担当者のメールアドレス</t>
    <rPh sb="2" eb="5">
      <t>タントウシャ</t>
    </rPh>
    <phoneticPr fontId="2"/>
  </si>
  <si>
    <t>事業所番号</t>
    <rPh sb="0" eb="3">
      <t>ジギョウショ</t>
    </rPh>
    <rPh sb="3" eb="5">
      <t>バンゴウ</t>
    </rPh>
    <phoneticPr fontId="2"/>
  </si>
  <si>
    <t>支出予定日1</t>
    <rPh sb="0" eb="2">
      <t>シシュツ</t>
    </rPh>
    <rPh sb="2" eb="4">
      <t>ヨテイ</t>
    </rPh>
    <rPh sb="4" eb="5">
      <t>ビ</t>
    </rPh>
    <phoneticPr fontId="2"/>
  </si>
  <si>
    <t>支出予定日2</t>
    <rPh sb="2" eb="4">
      <t>ヨテイ</t>
    </rPh>
    <rPh sb="4" eb="5">
      <t>ビ</t>
    </rPh>
    <phoneticPr fontId="2"/>
  </si>
  <si>
    <t>支出予定日3</t>
    <rPh sb="2" eb="4">
      <t>ヨテイ</t>
    </rPh>
    <rPh sb="4" eb="5">
      <t>ビ</t>
    </rPh>
    <phoneticPr fontId="2"/>
  </si>
  <si>
    <t>設置予定日1</t>
    <rPh sb="0" eb="2">
      <t>セッチ</t>
    </rPh>
    <rPh sb="2" eb="4">
      <t>ヨテイ</t>
    </rPh>
    <rPh sb="4" eb="5">
      <t>ビ</t>
    </rPh>
    <phoneticPr fontId="2"/>
  </si>
  <si>
    <t>設置予定日2</t>
    <rPh sb="0" eb="2">
      <t>セッチ</t>
    </rPh>
    <rPh sb="2" eb="4">
      <t>ヨテイ</t>
    </rPh>
    <rPh sb="4" eb="5">
      <t>ビ</t>
    </rPh>
    <phoneticPr fontId="2"/>
  </si>
  <si>
    <t>設置予定日3</t>
    <rPh sb="0" eb="2">
      <t>セッチ</t>
    </rPh>
    <rPh sb="2" eb="4">
      <t>ヨテイ</t>
    </rPh>
    <rPh sb="4" eb="5">
      <t>ビ</t>
    </rPh>
    <phoneticPr fontId="2"/>
  </si>
  <si>
    <t>車両の乗車定員数</t>
    <rPh sb="0" eb="2">
      <t>シャリョウ</t>
    </rPh>
    <rPh sb="3" eb="7">
      <t>ジョウシャテイイン</t>
    </rPh>
    <rPh sb="7" eb="8">
      <t>スウ</t>
    </rPh>
    <phoneticPr fontId="2"/>
  </si>
  <si>
    <t>具体的取組内容
（現在の状況、取組の目的、設置する物品の詳細と設置位置等を明確に記入してください。）</t>
    <rPh sb="0" eb="3">
      <t>グタイテキ</t>
    </rPh>
    <rPh sb="3" eb="5">
      <t>トリクミ</t>
    </rPh>
    <rPh sb="5" eb="7">
      <t>ナイヨウ</t>
    </rPh>
    <rPh sb="15" eb="17">
      <t>トリクミ</t>
    </rPh>
    <rPh sb="21" eb="23">
      <t>セッチ</t>
    </rPh>
    <rPh sb="25" eb="27">
      <t>ブッピン</t>
    </rPh>
    <rPh sb="28" eb="30">
      <t>ショウサイ</t>
    </rPh>
    <rPh sb="31" eb="33">
      <t>セッチ</t>
    </rPh>
    <rPh sb="33" eb="35">
      <t>イチ</t>
    </rPh>
    <rPh sb="35" eb="36">
      <t>ナド</t>
    </rPh>
    <rPh sb="40" eb="42">
      <t>キニュウ</t>
    </rPh>
    <phoneticPr fontId="2"/>
  </si>
  <si>
    <t>車両の座席の列数</t>
    <rPh sb="0" eb="2">
      <t>シャリョウ</t>
    </rPh>
    <rPh sb="3" eb="5">
      <t>ザセキ</t>
    </rPh>
    <rPh sb="6" eb="8">
      <t>レツスウ</t>
    </rPh>
    <phoneticPr fontId="2"/>
  </si>
  <si>
    <t>自動車登録番号</t>
    <rPh sb="0" eb="3">
      <t>ジドウシャ</t>
    </rPh>
    <rPh sb="3" eb="5">
      <t>トウロク</t>
    </rPh>
    <rPh sb="5" eb="7">
      <t>バンゴウ</t>
    </rPh>
    <phoneticPr fontId="2"/>
  </si>
  <si>
    <t>置き去り等の事故防止</t>
    <phoneticPr fontId="2"/>
  </si>
  <si>
    <t>令和５年度の補助金の交付の有無</t>
    <rPh sb="0" eb="2">
      <t>レイワ</t>
    </rPh>
    <rPh sb="3" eb="5">
      <t>ネンド</t>
    </rPh>
    <rPh sb="6" eb="9">
      <t>ホジョキン</t>
    </rPh>
    <rPh sb="10" eb="12">
      <t>コウフ</t>
    </rPh>
    <rPh sb="13" eb="15">
      <t>ウム</t>
    </rPh>
    <phoneticPr fontId="2"/>
  </si>
  <si>
    <t>　第１号様式（１）－２のうち国庫補助対象分について記載をお願いします。
　国庫補助の対象は、以下の①②です。
　①ICTを活用した子供見守りサービス（GPSやBluetoothを活用したシステム等）の導入（児童発達支援事業）
　②登降園管理システムの導入（児童発達支援事業）
　※①②の事業について、国では、放課後等デイサービスは補助対象外ですが、都は対象拡大して補助対象としています。そのため、多機能事業所は、国庫補助額の算定のため、経費の分割が必要です。その場合は都にご相談ください。</t>
    <rPh sb="14" eb="16">
      <t>コッコ</t>
    </rPh>
    <rPh sb="16" eb="18">
      <t>ホジョ</t>
    </rPh>
    <rPh sb="18" eb="20">
      <t>タイショウ</t>
    </rPh>
    <rPh sb="20" eb="21">
      <t>ブン</t>
    </rPh>
    <rPh sb="25" eb="27">
      <t>キサイ</t>
    </rPh>
    <rPh sb="29" eb="30">
      <t>ネガ</t>
    </rPh>
    <rPh sb="37" eb="39">
      <t>コッコ</t>
    </rPh>
    <rPh sb="39" eb="41">
      <t>ホジョ</t>
    </rPh>
    <rPh sb="42" eb="44">
      <t>タイショウ</t>
    </rPh>
    <rPh sb="46" eb="48">
      <t>イカ</t>
    </rPh>
    <rPh sb="103" eb="105">
      <t>ジドウ</t>
    </rPh>
    <rPh sb="105" eb="107">
      <t>ハッタツ</t>
    </rPh>
    <rPh sb="107" eb="109">
      <t>シエン</t>
    </rPh>
    <rPh sb="109" eb="111">
      <t>ジギョウ</t>
    </rPh>
    <rPh sb="116" eb="117">
      <t>オ</t>
    </rPh>
    <rPh sb="128" eb="130">
      <t>ジドウ</t>
    </rPh>
    <rPh sb="130" eb="132">
      <t>ハッタツ</t>
    </rPh>
    <rPh sb="132" eb="134">
      <t>シエン</t>
    </rPh>
    <rPh sb="134" eb="136">
      <t>ジギョウ</t>
    </rPh>
    <rPh sb="143" eb="145">
      <t>ジギョウ</t>
    </rPh>
    <rPh sb="150" eb="151">
      <t>クニ</t>
    </rPh>
    <rPh sb="154" eb="157">
      <t>ホウカゴ</t>
    </rPh>
    <rPh sb="157" eb="158">
      <t>トウ</t>
    </rPh>
    <rPh sb="165" eb="167">
      <t>ホジョ</t>
    </rPh>
    <rPh sb="167" eb="169">
      <t>タイショウ</t>
    </rPh>
    <rPh sb="169" eb="170">
      <t>ガイ</t>
    </rPh>
    <rPh sb="174" eb="175">
      <t>ト</t>
    </rPh>
    <rPh sb="176" eb="178">
      <t>タイショウ</t>
    </rPh>
    <rPh sb="178" eb="180">
      <t>カクダイ</t>
    </rPh>
    <rPh sb="182" eb="184">
      <t>ホジョ</t>
    </rPh>
    <rPh sb="184" eb="186">
      <t>タイショウ</t>
    </rPh>
    <rPh sb="198" eb="201">
      <t>タキノウ</t>
    </rPh>
    <rPh sb="201" eb="204">
      <t>ジギョウショ</t>
    </rPh>
    <rPh sb="206" eb="208">
      <t>コッコ</t>
    </rPh>
    <rPh sb="208" eb="210">
      <t>ホジョ</t>
    </rPh>
    <rPh sb="210" eb="211">
      <t>ガク</t>
    </rPh>
    <rPh sb="212" eb="214">
      <t>サンテイ</t>
    </rPh>
    <rPh sb="218" eb="220">
      <t>ケイヒ</t>
    </rPh>
    <rPh sb="221" eb="223">
      <t>ブンカツ</t>
    </rPh>
    <rPh sb="224" eb="226">
      <t>ヒツヨウ</t>
    </rPh>
    <rPh sb="231" eb="233">
      <t>バアイ</t>
    </rPh>
    <rPh sb="234" eb="235">
      <t>ト</t>
    </rPh>
    <rPh sb="237" eb="239">
      <t>ソウダン</t>
    </rPh>
    <phoneticPr fontId="2"/>
  </si>
  <si>
    <t>小計（Ａ）</t>
    <rPh sb="0" eb="2">
      <t>ショウケイ</t>
    </rPh>
    <phoneticPr fontId="2"/>
  </si>
  <si>
    <t>小計（Ｂ）</t>
    <rPh sb="0" eb="2">
      <t>ショウケイ</t>
    </rPh>
    <phoneticPr fontId="2"/>
  </si>
  <si>
    <t>（児童発達支援事業のみ）</t>
    <phoneticPr fontId="2"/>
  </si>
  <si>
    <t>内容は第１号様式（３）－１のとおり</t>
    <rPh sb="0" eb="2">
      <t>ナイヨウ</t>
    </rPh>
    <rPh sb="3" eb="4">
      <t>ダイ</t>
    </rPh>
    <rPh sb="5" eb="6">
      <t>ゴウ</t>
    </rPh>
    <rPh sb="6" eb="8">
      <t>ヨウシキ</t>
    </rPh>
    <phoneticPr fontId="2"/>
  </si>
  <si>
    <t>内容は第１号様式（３）－２のとおり</t>
    <rPh sb="0" eb="2">
      <t>ナイヨウ</t>
    </rPh>
    <rPh sb="3" eb="4">
      <t>ダイ</t>
    </rPh>
    <rPh sb="5" eb="6">
      <t>ゴウ</t>
    </rPh>
    <rPh sb="6" eb="8">
      <t>ヨウシキ</t>
    </rPh>
    <phoneticPr fontId="2"/>
  </si>
  <si>
    <t>１（１）①ICTを活用した子供見守りサービス
　　　　（GPSやBluetoothを活用したシステム等）の導入（詳細）</t>
    <rPh sb="56" eb="58">
      <t>ショウサイ</t>
    </rPh>
    <phoneticPr fontId="2"/>
  </si>
  <si>
    <t>１　置き去り等の事故防止</t>
    <rPh sb="2" eb="3">
      <t>オ</t>
    </rPh>
    <rPh sb="4" eb="5">
      <t>ザ</t>
    </rPh>
    <rPh sb="6" eb="7">
      <t>トウ</t>
    </rPh>
    <rPh sb="8" eb="10">
      <t>ジコ</t>
    </rPh>
    <rPh sb="10" eb="12">
      <t>ボウシ</t>
    </rPh>
    <phoneticPr fontId="2"/>
  </si>
  <si>
    <t>第１号様式（３）－２</t>
    <phoneticPr fontId="2"/>
  </si>
  <si>
    <t>第１号様式（３）－４</t>
    <phoneticPr fontId="2"/>
  </si>
  <si>
    <t>置き去り等の事故防止</t>
    <rPh sb="0" eb="1">
      <t>オ</t>
    </rPh>
    <rPh sb="2" eb="3">
      <t>ザ</t>
    </rPh>
    <rPh sb="4" eb="5">
      <t>トウ</t>
    </rPh>
    <rPh sb="6" eb="8">
      <t>ジコ</t>
    </rPh>
    <rPh sb="8" eb="10">
      <t>ボウシ</t>
    </rPh>
    <phoneticPr fontId="2"/>
  </si>
  <si>
    <t>安全対策支援事業補助金交付申請書</t>
    <rPh sb="11" eb="13">
      <t>コウフ</t>
    </rPh>
    <rPh sb="13" eb="15">
      <t>シンセイ</t>
    </rPh>
    <rPh sb="15" eb="16">
      <t>ショ</t>
    </rPh>
    <phoneticPr fontId="2"/>
  </si>
  <si>
    <t>1 置き去り等の事故防止</t>
    <phoneticPr fontId="2"/>
  </si>
  <si>
    <t xml:space="preserve">令和６年〇月〇日 </t>
  </si>
  <si>
    <t>　　見積書（納品書、請求書など）</t>
    <phoneticPr fontId="47"/>
  </si>
  <si>
    <t>特定非営利法人　〇〇〇</t>
  </si>
  <si>
    <t>　　　　〇〇〇　様</t>
  </si>
  <si>
    <t xml:space="preserve">東京都〇〇区〇〇　〇〇ビル〇階 </t>
  </si>
  <si>
    <t xml:space="preserve">株式会社　〇〇〇商事 </t>
  </si>
  <si>
    <t xml:space="preserve">代表取締役　〇〇　〇〇　印 </t>
  </si>
  <si>
    <t>A-XXX　株式会社○○製</t>
    <phoneticPr fontId="47"/>
  </si>
  <si>
    <t>（ 見積・請求）金額</t>
  </si>
  <si>
    <t>（パターン１　消費税が税別）</t>
  </si>
  <si>
    <t>ご注文内容</t>
  </si>
  <si>
    <t>品　　名</t>
  </si>
  <si>
    <t>価　格</t>
  </si>
  <si>
    <t>数量</t>
  </si>
  <si>
    <t>金　額</t>
  </si>
  <si>
    <t>備　考</t>
  </si>
  <si>
    <t>A-XXX　株式会社○○製</t>
  </si>
  <si>
    <t>消費税</t>
  </si>
  <si>
    <t>合計</t>
  </si>
  <si>
    <t>（パターン２　消費税が税込）</t>
  </si>
  <si>
    <t>所要額積算内訳書の記入方法</t>
  </si>
  <si>
    <t>【消費税込みの場合】</t>
    <phoneticPr fontId="2"/>
  </si>
  <si>
    <t>　「第６　必要書類について」の「対応結果」で、提出方法を確認してください。</t>
    <rPh sb="28" eb="30">
      <t>カクニン</t>
    </rPh>
    <phoneticPr fontId="2"/>
  </si>
  <si>
    <t>令和　　年　　月　　日</t>
    <rPh sb="0" eb="2">
      <t>レイワ</t>
    </rPh>
    <rPh sb="4" eb="5">
      <t>ネン</t>
    </rPh>
    <rPh sb="7" eb="8">
      <t>ツキ</t>
    </rPh>
    <rPh sb="10" eb="11">
      <t>ヒ</t>
    </rPh>
    <phoneticPr fontId="2"/>
  </si>
  <si>
    <t>１（１）②登降園管理システムの導入（詳細）</t>
    <rPh sb="18" eb="20">
      <t>ショウサイ</t>
    </rPh>
    <phoneticPr fontId="2"/>
  </si>
  <si>
    <t>１（１）③置き去り、見失い、飛び出し防止に係る経費その他安全対策費用で都が認めるもの（詳細）</t>
    <rPh sb="43" eb="45">
      <t>ショウサイ</t>
    </rPh>
    <phoneticPr fontId="2"/>
  </si>
  <si>
    <t>１（２）睡眠中の事故防止対策に必要な機器の購入等（詳細）</t>
    <phoneticPr fontId="2"/>
  </si>
  <si>
    <t>第１号様式（３）－３－２</t>
    <phoneticPr fontId="2"/>
  </si>
  <si>
    <t>具体的取組内容
（現在の状況、取組の目的等を明確に記入してください。）</t>
    <rPh sb="0" eb="3">
      <t>グタイテキ</t>
    </rPh>
    <rPh sb="3" eb="5">
      <t>トリクミ</t>
    </rPh>
    <rPh sb="5" eb="7">
      <t>ナイヨウ</t>
    </rPh>
    <rPh sb="15" eb="17">
      <t>トリクミ</t>
    </rPh>
    <rPh sb="20" eb="21">
      <t>ナド</t>
    </rPh>
    <rPh sb="25" eb="27">
      <t>キニュウ</t>
    </rPh>
    <phoneticPr fontId="2"/>
  </si>
  <si>
    <t>④</t>
    <phoneticPr fontId="2"/>
  </si>
  <si>
    <t>内容は第１号様式（３）－３－２のとおり</t>
    <rPh sb="0" eb="2">
      <t>ナイヨウ</t>
    </rPh>
    <rPh sb="3" eb="4">
      <t>ダイ</t>
    </rPh>
    <rPh sb="5" eb="6">
      <t>ゴウ</t>
    </rPh>
    <rPh sb="6" eb="8">
      <t>ヨウシキ</t>
    </rPh>
    <phoneticPr fontId="2"/>
  </si>
  <si>
    <t>送迎バス等の研修実施、安全点検で都が認めるもの</t>
    <phoneticPr fontId="2"/>
  </si>
  <si>
    <t>　　④　送迎バス等の研修実施、安全点検等で都が認めるもの</t>
    <phoneticPr fontId="2"/>
  </si>
  <si>
    <t>A-XXX　株式会社○○製</t>
    <phoneticPr fontId="2"/>
  </si>
  <si>
    <t>B-XXX　株式会社○○製</t>
    <phoneticPr fontId="2"/>
  </si>
  <si>
    <t>B-XXX　株式会社○○製</t>
    <phoneticPr fontId="47"/>
  </si>
  <si>
    <t>消費税</t>
    <rPh sb="0" eb="3">
      <t>ショウヒゼイ</t>
    </rPh>
    <phoneticPr fontId="2"/>
  </si>
  <si>
    <t>　７７，０００　円</t>
    <phoneticPr fontId="2"/>
  </si>
  <si>
    <t>（消費税込）</t>
    <rPh sb="1" eb="4">
      <t>ショウヒゼイ</t>
    </rPh>
    <rPh sb="4" eb="5">
      <t>コ</t>
    </rPh>
    <phoneticPr fontId="2"/>
  </si>
  <si>
    <t>システムの概要やシステム搭載されている機能等を詳細に確認できる書類、図面等</t>
    <rPh sb="5" eb="7">
      <t>ガイヨウ</t>
    </rPh>
    <rPh sb="34" eb="36">
      <t>ズメン</t>
    </rPh>
    <rPh sb="36" eb="37">
      <t>トウ</t>
    </rPh>
    <phoneticPr fontId="2"/>
  </si>
  <si>
    <t>　補助金交付申請する事項について、必ず下記内訳書に記入するとともに見積書や契約書等の写しを添付し、補助対象経費の内容について具体的にわかるようにすること。(全額記載をお願いします。)</t>
    <rPh sb="1" eb="4">
      <t>ホジョキン</t>
    </rPh>
    <rPh sb="4" eb="6">
      <t>コウフ</t>
    </rPh>
    <rPh sb="6" eb="8">
      <t>シンセイ</t>
    </rPh>
    <rPh sb="10" eb="12">
      <t>ジコウ</t>
    </rPh>
    <rPh sb="17" eb="18">
      <t>カナラ</t>
    </rPh>
    <rPh sb="19" eb="21">
      <t>カキ</t>
    </rPh>
    <rPh sb="21" eb="24">
      <t>ウチワケショ</t>
    </rPh>
    <rPh sb="25" eb="27">
      <t>キニュウ</t>
    </rPh>
    <rPh sb="78" eb="80">
      <t>ゼンガク</t>
    </rPh>
    <rPh sb="80" eb="82">
      <t>キサイ</t>
    </rPh>
    <rPh sb="84" eb="85">
      <t>ネガ</t>
    </rPh>
    <phoneticPr fontId="2"/>
  </si>
  <si>
    <t>代表者の印鑑証明印を押印した「1号様式」・「予算書」と一緒に提出期限までに東京都に郵送してください。</t>
    <rPh sb="0" eb="3">
      <t>ダイヒョウシャ</t>
    </rPh>
    <rPh sb="4" eb="6">
      <t>インカン</t>
    </rPh>
    <rPh sb="6" eb="8">
      <t>ショウメイ</t>
    </rPh>
    <rPh sb="8" eb="9">
      <t>イン</t>
    </rPh>
    <rPh sb="10" eb="12">
      <t>オウイン</t>
    </rPh>
    <rPh sb="16" eb="17">
      <t>ゴウ</t>
    </rPh>
    <rPh sb="17" eb="19">
      <t>ヨウシキ</t>
    </rPh>
    <rPh sb="22" eb="25">
      <t>ヨサンショ</t>
    </rPh>
    <rPh sb="27" eb="29">
      <t>イッショ</t>
    </rPh>
    <rPh sb="30" eb="32">
      <t>テイシュツ</t>
    </rPh>
    <rPh sb="32" eb="34">
      <t>キゲン</t>
    </rPh>
    <rPh sb="37" eb="39">
      <t>トウキョウ</t>
    </rPh>
    <rPh sb="39" eb="40">
      <t>ト</t>
    </rPh>
    <rPh sb="41" eb="43">
      <t>ユウソウ</t>
    </rPh>
    <phoneticPr fontId="2"/>
  </si>
  <si>
    <t>④送迎バス等の研修実施、安全点検等で都が認めるもの</t>
    <rPh sb="1" eb="3">
      <t>ソウゲイ</t>
    </rPh>
    <rPh sb="5" eb="6">
      <t>ナド</t>
    </rPh>
    <rPh sb="7" eb="9">
      <t>ケンシュウ</t>
    </rPh>
    <rPh sb="9" eb="11">
      <t>ジッシ</t>
    </rPh>
    <rPh sb="12" eb="14">
      <t>アンゼン</t>
    </rPh>
    <rPh sb="14" eb="16">
      <t>テンケン</t>
    </rPh>
    <rPh sb="16" eb="17">
      <t>トウ</t>
    </rPh>
    <phoneticPr fontId="2"/>
  </si>
  <si>
    <t>寄付金、その他の収入（東京都の補助金以外）</t>
    <rPh sb="11" eb="13">
      <t>トウキョウ</t>
    </rPh>
    <rPh sb="13" eb="14">
      <t>ト</t>
    </rPh>
    <rPh sb="15" eb="18">
      <t>ホジョキン</t>
    </rPh>
    <rPh sb="18" eb="20">
      <t>イガイ</t>
    </rPh>
    <phoneticPr fontId="2"/>
  </si>
  <si>
    <t>取組事項</t>
    <rPh sb="0" eb="2">
      <t>トリクミ</t>
    </rPh>
    <rPh sb="2" eb="4">
      <t>ジコウ</t>
    </rPh>
    <phoneticPr fontId="2"/>
  </si>
  <si>
    <t>２　合　計（Ａ+Ｂ）（国庫補助対象経費）</t>
    <rPh sb="2" eb="3">
      <t>ア</t>
    </rPh>
    <rPh sb="4" eb="5">
      <t>ケイ</t>
    </rPh>
    <rPh sb="11" eb="13">
      <t>コッコ</t>
    </rPh>
    <rPh sb="13" eb="15">
      <t>ホジョ</t>
    </rPh>
    <rPh sb="15" eb="17">
      <t>タイショウ</t>
    </rPh>
    <rPh sb="17" eb="19">
      <t>ケイヒ</t>
    </rPh>
    <phoneticPr fontId="2"/>
  </si>
  <si>
    <t>１　置き去り等の事故防止（児童発達支援事業のみ）</t>
    <rPh sb="13" eb="15">
      <t>ジドウ</t>
    </rPh>
    <rPh sb="15" eb="17">
      <t>ハッタツ</t>
    </rPh>
    <rPh sb="17" eb="19">
      <t>シエン</t>
    </rPh>
    <rPh sb="19" eb="21">
      <t>ジギョウ</t>
    </rPh>
    <phoneticPr fontId="2"/>
  </si>
  <si>
    <t>　　④　送迎バス等の研修実施、安全点検等で都が認めるもの　</t>
    <phoneticPr fontId="2"/>
  </si>
  <si>
    <t>　　　国庫補助対象外</t>
    <rPh sb="3" eb="5">
      <t>コッコ</t>
    </rPh>
    <rPh sb="5" eb="7">
      <t>ホジョ</t>
    </rPh>
    <rPh sb="7" eb="9">
      <t>タイショウ</t>
    </rPh>
    <rPh sb="9" eb="10">
      <t>ガイ</t>
    </rPh>
    <phoneticPr fontId="2"/>
  </si>
  <si>
    <t>　　　国庫補助対象外</t>
    <phoneticPr fontId="2"/>
  </si>
  <si>
    <t>　　送迎用全車両の台数（座席２列も含む）</t>
    <rPh sb="2" eb="4">
      <t>ソウゲイ</t>
    </rPh>
    <rPh sb="4" eb="5">
      <t>ヨウ</t>
    </rPh>
    <rPh sb="5" eb="6">
      <t>ゼン</t>
    </rPh>
    <rPh sb="6" eb="8">
      <t>シャリョウ</t>
    </rPh>
    <rPh sb="9" eb="11">
      <t>ダイスウ</t>
    </rPh>
    <phoneticPr fontId="2"/>
  </si>
  <si>
    <t>小計（E）</t>
    <rPh sb="0" eb="2">
      <t>ショウケイ</t>
    </rPh>
    <phoneticPr fontId="2"/>
  </si>
  <si>
    <t>２　送迎バス等以外の置き去り等の事故防止 合計（A+B+C+D+E）（対象経費実支出（予定）額）</t>
    <phoneticPr fontId="2"/>
  </si>
  <si>
    <t>合　計（Ａ+Ｂ+Ｃ+Ｄ+E）（本事業に係る合計支出額）</t>
    <rPh sb="15" eb="16">
      <t>ホン</t>
    </rPh>
    <rPh sb="16" eb="18">
      <t>ジギョウ</t>
    </rPh>
    <rPh sb="19" eb="20">
      <t>カカ</t>
    </rPh>
    <rPh sb="21" eb="23">
      <t>ゴウケイ</t>
    </rPh>
    <rPh sb="23" eb="26">
      <t>シシュツガク</t>
    </rPh>
    <phoneticPr fontId="2"/>
  </si>
  <si>
    <t>１（１）④送迎バス等の研修実施、安全点検で都が認めるもの（詳細）</t>
    <rPh sb="5" eb="7">
      <t>ソウゲイ</t>
    </rPh>
    <rPh sb="9" eb="10">
      <t>ナド</t>
    </rPh>
    <rPh sb="11" eb="13">
      <t>ケンシュウ</t>
    </rPh>
    <rPh sb="13" eb="15">
      <t>ジッシ</t>
    </rPh>
    <rPh sb="16" eb="18">
      <t>アンゼン</t>
    </rPh>
    <rPh sb="18" eb="20">
      <t>テンケン</t>
    </rPh>
    <phoneticPr fontId="2"/>
  </si>
  <si>
    <t>第１号様式（３）－３－１</t>
    <phoneticPr fontId="2"/>
  </si>
  <si>
    <t>内容は第１号様式（３）－３－１のとおり</t>
    <rPh sb="0" eb="2">
      <t>ナイヨウ</t>
    </rPh>
    <rPh sb="3" eb="4">
      <t>ダイ</t>
    </rPh>
    <rPh sb="5" eb="6">
      <t>ゴウ</t>
    </rPh>
    <rPh sb="6" eb="8">
      <t>ヨウシキ</t>
    </rPh>
    <phoneticPr fontId="2"/>
  </si>
  <si>
    <t>公立・
私立の別</t>
    <rPh sb="0" eb="2">
      <t>コウリツ</t>
    </rPh>
    <rPh sb="2" eb="4">
      <t>コッコウリツ</t>
    </rPh>
    <rPh sb="4" eb="6">
      <t>シリツ</t>
    </rPh>
    <rPh sb="7" eb="8">
      <t>ベツ</t>
    </rPh>
    <phoneticPr fontId="35"/>
  </si>
  <si>
    <t>設置主体</t>
    <rPh sb="0" eb="2">
      <t>セッチ</t>
    </rPh>
    <rPh sb="2" eb="4">
      <t>シュタイ</t>
    </rPh>
    <phoneticPr fontId="35"/>
  </si>
  <si>
    <t>施設名称</t>
    <rPh sb="0" eb="4">
      <t>シセツメイショウ</t>
    </rPh>
    <phoneticPr fontId="35"/>
  </si>
  <si>
    <t>対象経費支出額</t>
    <rPh sb="0" eb="2">
      <t>タイショウ</t>
    </rPh>
    <rPh sb="2" eb="4">
      <t>ケイヒ</t>
    </rPh>
    <rPh sb="4" eb="6">
      <t>シシュツ</t>
    </rPh>
    <rPh sb="6" eb="7">
      <t>ガク</t>
    </rPh>
    <phoneticPr fontId="35"/>
  </si>
  <si>
    <t>寄付金その他の収入額</t>
    <rPh sb="0" eb="3">
      <t>キフキン</t>
    </rPh>
    <rPh sb="5" eb="6">
      <t>タ</t>
    </rPh>
    <rPh sb="7" eb="9">
      <t>シュウニュウ</t>
    </rPh>
    <rPh sb="9" eb="10">
      <t>ガク</t>
    </rPh>
    <phoneticPr fontId="35"/>
  </si>
  <si>
    <t>差引額</t>
    <rPh sb="0" eb="3">
      <t>サシヒキガク</t>
    </rPh>
    <phoneticPr fontId="35"/>
  </si>
  <si>
    <t>国庫補助基準額</t>
    <rPh sb="0" eb="2">
      <t>コッコ</t>
    </rPh>
    <rPh sb="2" eb="4">
      <t>ホジョ</t>
    </rPh>
    <rPh sb="4" eb="7">
      <t>キジュンガク</t>
    </rPh>
    <phoneticPr fontId="2"/>
  </si>
  <si>
    <t>（⑨×４／５）</t>
    <phoneticPr fontId="2"/>
  </si>
  <si>
    <t>自治体補助額</t>
    <rPh sb="0" eb="3">
      <t>ジチタイ</t>
    </rPh>
    <rPh sb="3" eb="6">
      <t>ホジョガク</t>
    </rPh>
    <phoneticPr fontId="2"/>
  </si>
  <si>
    <t>国庫補助基本額</t>
    <rPh sb="0" eb="2">
      <t>コッコ</t>
    </rPh>
    <rPh sb="2" eb="4">
      <t>ホジョ</t>
    </rPh>
    <rPh sb="4" eb="7">
      <t>キホンガク</t>
    </rPh>
    <phoneticPr fontId="2"/>
  </si>
  <si>
    <t>国庫補助所要額</t>
    <rPh sb="0" eb="2">
      <t>コッコ</t>
    </rPh>
    <rPh sb="2" eb="4">
      <t>ホジョ</t>
    </rPh>
    <rPh sb="4" eb="7">
      <t>ショヨウガク</t>
    </rPh>
    <phoneticPr fontId="2"/>
  </si>
  <si>
    <t>導入備品内容
（主な購入物品）</t>
    <rPh sb="8" eb="9">
      <t>オモ</t>
    </rPh>
    <rPh sb="10" eb="12">
      <t>コウニュウ</t>
    </rPh>
    <rPh sb="12" eb="14">
      <t>ブッピン</t>
    </rPh>
    <phoneticPr fontId="35"/>
  </si>
  <si>
    <r>
      <t xml:space="preserve">購入日
</t>
    </r>
    <r>
      <rPr>
        <sz val="10"/>
        <color theme="1"/>
        <rFont val="ＭＳ 明朝"/>
        <family val="1"/>
        <charset val="128"/>
      </rPr>
      <t>（年・月・日）</t>
    </r>
    <rPh sb="0" eb="2">
      <t>コウニュウ</t>
    </rPh>
    <rPh sb="2" eb="3">
      <t>ビ</t>
    </rPh>
    <rPh sb="5" eb="6">
      <t>ネン</t>
    </rPh>
    <rPh sb="7" eb="8">
      <t>ツキ</t>
    </rPh>
    <rPh sb="9" eb="10">
      <t>ヒ</t>
    </rPh>
    <phoneticPr fontId="47"/>
  </si>
  <si>
    <t>②</t>
    <phoneticPr fontId="47"/>
  </si>
  <si>
    <t>⑤</t>
    <phoneticPr fontId="2"/>
  </si>
  <si>
    <t>⑥</t>
    <phoneticPr fontId="2"/>
  </si>
  <si>
    <t>⑦（⑤－⑥）</t>
    <phoneticPr fontId="2"/>
  </si>
  <si>
    <t>⑧</t>
    <phoneticPr fontId="2"/>
  </si>
  <si>
    <t>⑨</t>
    <phoneticPr fontId="2"/>
  </si>
  <si>
    <t>⑩</t>
    <phoneticPr fontId="2"/>
  </si>
  <si>
    <t>⑪</t>
    <phoneticPr fontId="2"/>
  </si>
  <si>
    <t>⑫</t>
    <phoneticPr fontId="2"/>
  </si>
  <si>
    <t>⑬ (⑫×3／4)</t>
    <phoneticPr fontId="2"/>
  </si>
  <si>
    <t>⑭</t>
    <phoneticPr fontId="2"/>
  </si>
  <si>
    <t>⑮</t>
    <phoneticPr fontId="47"/>
  </si>
  <si>
    <t>ICT活用</t>
    <rPh sb="3" eb="5">
      <t>カツヨウ</t>
    </rPh>
    <phoneticPr fontId="2"/>
  </si>
  <si>
    <t>④送迎車等の研修実施、安全点検等で都が認めるもの（車両の保守点検は補助対象外）</t>
    <rPh sb="3" eb="4">
      <t>シャ</t>
    </rPh>
    <rPh sb="25" eb="27">
      <t>シャリョウ</t>
    </rPh>
    <rPh sb="28" eb="30">
      <t>ホシュ</t>
    </rPh>
    <rPh sb="30" eb="32">
      <t>テンケン</t>
    </rPh>
    <rPh sb="33" eb="35">
      <t>ホジョ</t>
    </rPh>
    <rPh sb="35" eb="38">
      <t>タイショウガイ</t>
    </rPh>
    <phoneticPr fontId="2"/>
  </si>
  <si>
    <t>登降園管理システム（基準：端末なし）</t>
    <rPh sb="0" eb="2">
      <t>トウコウ</t>
    </rPh>
    <rPh sb="2" eb="3">
      <t>エン</t>
    </rPh>
    <rPh sb="3" eb="5">
      <t>カンリ</t>
    </rPh>
    <rPh sb="10" eb="12">
      <t>キジュン</t>
    </rPh>
    <rPh sb="13" eb="15">
      <t>タンマツ</t>
    </rPh>
    <phoneticPr fontId="2"/>
  </si>
  <si>
    <t>登降園管理システム（基準：
端末あり）</t>
    <rPh sb="0" eb="2">
      <t>トウコウ</t>
    </rPh>
    <rPh sb="2" eb="3">
      <t>エン</t>
    </rPh>
    <rPh sb="3" eb="5">
      <t>カンリ</t>
    </rPh>
    <rPh sb="10" eb="12">
      <t>キジュン</t>
    </rPh>
    <rPh sb="14" eb="16">
      <t>タンマツ</t>
    </rPh>
    <phoneticPr fontId="2"/>
  </si>
  <si>
    <t>（修理費、法定・保守点検、車検費用は非該当）</t>
    <rPh sb="5" eb="7">
      <t>ホウテイ</t>
    </rPh>
    <rPh sb="8" eb="10">
      <t>ホシュ</t>
    </rPh>
    <rPh sb="10" eb="12">
      <t>テンケン</t>
    </rPh>
    <rPh sb="18" eb="21">
      <t>ヒガイトウ</t>
    </rPh>
    <phoneticPr fontId="2"/>
  </si>
  <si>
    <t>＊B「寄付金その他の収入額」欄については、本事業について、東京都の補助金以外で、寄付金やその他の収入(中核市（八王子市）補助金を含む。）を充てている場合は、その金額を記載してください。</t>
    <rPh sb="3" eb="6">
      <t>キフキン</t>
    </rPh>
    <rPh sb="8" eb="9">
      <t>タ</t>
    </rPh>
    <rPh sb="10" eb="12">
      <t>シュウニュウ</t>
    </rPh>
    <rPh sb="12" eb="13">
      <t>ガク</t>
    </rPh>
    <rPh sb="14" eb="15">
      <t>ラン</t>
    </rPh>
    <rPh sb="64" eb="65">
      <t>フク</t>
    </rPh>
    <phoneticPr fontId="2"/>
  </si>
  <si>
    <t>　　　 本事業について、東京都の補助金以外で、寄付金やその他の収入(中核市（八王子市）補助金を含む。）を充てている場合は、その金額を記載してください。</t>
    <rPh sb="34" eb="37">
      <t>チュウカクシ</t>
    </rPh>
    <rPh sb="38" eb="42">
      <t>ハチオウジシ</t>
    </rPh>
    <rPh sb="43" eb="46">
      <t>ホジョキン</t>
    </rPh>
    <rPh sb="47" eb="48">
      <t>フク</t>
    </rPh>
    <phoneticPr fontId="2"/>
  </si>
  <si>
    <t>主な購入物品、システムの機能（※）及び事業所での活用方法等</t>
    <rPh sb="0" eb="1">
      <t>オモ</t>
    </rPh>
    <rPh sb="2" eb="4">
      <t>コウニュウ</t>
    </rPh>
    <rPh sb="4" eb="6">
      <t>ブッピン</t>
    </rPh>
    <rPh sb="12" eb="14">
      <t>キノウ</t>
    </rPh>
    <rPh sb="17" eb="18">
      <t>オヨ</t>
    </rPh>
    <rPh sb="19" eb="22">
      <t>ジギョウショ</t>
    </rPh>
    <rPh sb="24" eb="26">
      <t>カツヨウ</t>
    </rPh>
    <rPh sb="26" eb="28">
      <t>ホウホウ</t>
    </rPh>
    <rPh sb="28" eb="29">
      <t>トウ</t>
    </rPh>
    <phoneticPr fontId="2"/>
  </si>
  <si>
    <t>主な購入物品、システムの機能（※）及び事業所での活用方法等</t>
    <rPh sb="12" eb="14">
      <t>キノウ</t>
    </rPh>
    <rPh sb="17" eb="18">
      <t>オヨ</t>
    </rPh>
    <rPh sb="19" eb="22">
      <t>ジギョウショ</t>
    </rPh>
    <rPh sb="24" eb="26">
      <t>カツヨウ</t>
    </rPh>
    <rPh sb="26" eb="28">
      <t>ホウホウ</t>
    </rPh>
    <rPh sb="28" eb="29">
      <t>トウ</t>
    </rPh>
    <phoneticPr fontId="2"/>
  </si>
  <si>
    <t>主な購入物品、システムの機能及び事業所での活用方法等</t>
    <rPh sb="12" eb="14">
      <t>キノウ</t>
    </rPh>
    <rPh sb="14" eb="15">
      <t>オヨ</t>
    </rPh>
    <rPh sb="16" eb="19">
      <t>ジギョウショ</t>
    </rPh>
    <rPh sb="21" eb="23">
      <t>カツヨウ</t>
    </rPh>
    <rPh sb="23" eb="25">
      <t>ホウホウ</t>
    </rPh>
    <rPh sb="25" eb="26">
      <t>トウ</t>
    </rPh>
    <phoneticPr fontId="2"/>
  </si>
  <si>
    <t>具体的な内容がわかる書類、設置個所を示した図面等</t>
    <rPh sb="0" eb="3">
      <t>グタイテキ</t>
    </rPh>
    <rPh sb="4" eb="6">
      <t>ナイヨウ</t>
    </rPh>
    <rPh sb="10" eb="12">
      <t>ショルイ</t>
    </rPh>
    <rPh sb="13" eb="15">
      <t>セッチ</t>
    </rPh>
    <rPh sb="15" eb="17">
      <t>カショ</t>
    </rPh>
    <rPh sb="18" eb="19">
      <t>シメ</t>
    </rPh>
    <rPh sb="21" eb="23">
      <t>ズメン</t>
    </rPh>
    <rPh sb="23" eb="24">
      <t>トウ</t>
    </rPh>
    <phoneticPr fontId="2"/>
  </si>
  <si>
    <t>支出（予定）額のわかる書類（見積書、契約書、納品書、請求書、領収書など）</t>
    <rPh sb="0" eb="2">
      <t>シシュツ</t>
    </rPh>
    <rPh sb="3" eb="5">
      <t>ヨテイ</t>
    </rPh>
    <rPh sb="6" eb="7">
      <t>ガク</t>
    </rPh>
    <rPh sb="11" eb="13">
      <t>ショルイ</t>
    </rPh>
    <rPh sb="14" eb="17">
      <t>ミツモリショ</t>
    </rPh>
    <rPh sb="18" eb="21">
      <t>ケイヤクショ</t>
    </rPh>
    <rPh sb="22" eb="25">
      <t>ノウヒンショ</t>
    </rPh>
    <rPh sb="26" eb="29">
      <t>セイキュウショ</t>
    </rPh>
    <rPh sb="30" eb="33">
      <t>リョウシュウショ</t>
    </rPh>
    <phoneticPr fontId="2"/>
  </si>
  <si>
    <t>(児童発達支援のみ対象)</t>
    <phoneticPr fontId="2"/>
  </si>
  <si>
    <r>
      <t>　</t>
    </r>
    <r>
      <rPr>
        <b/>
        <sz val="12"/>
        <color rgb="FFFF0000"/>
        <rFont val="BIZ UDPゴシック"/>
        <family val="3"/>
        <charset val="128"/>
      </rPr>
      <t>※</t>
    </r>
    <r>
      <rPr>
        <b/>
        <sz val="12"/>
        <rFont val="BIZ UDPゴシック"/>
        <family val="3"/>
        <charset val="128"/>
      </rPr>
      <t>　ピンク色のセルは、記入が必要です。</t>
    </r>
    <rPh sb="6" eb="7">
      <t>イロ</t>
    </rPh>
    <rPh sb="12" eb="14">
      <t>キニュウ</t>
    </rPh>
    <rPh sb="15" eb="17">
      <t>ヒツヨウ</t>
    </rPh>
    <phoneticPr fontId="2"/>
  </si>
  <si>
    <r>
      <t>　※　</t>
    </r>
    <r>
      <rPr>
        <b/>
        <sz val="12"/>
        <rFont val="BIZ UDPゴシック"/>
        <family val="3"/>
        <charset val="128"/>
      </rPr>
      <t>濃い灰色のセルは、記入不要です。</t>
    </r>
    <rPh sb="3" eb="4">
      <t>コ</t>
    </rPh>
    <rPh sb="5" eb="7">
      <t>ハイイロ</t>
    </rPh>
    <rPh sb="12" eb="14">
      <t>キニュウ</t>
    </rPh>
    <rPh sb="14" eb="16">
      <t>フヨウ</t>
    </rPh>
    <phoneticPr fontId="2"/>
  </si>
  <si>
    <r>
      <t>【重要】</t>
    </r>
    <r>
      <rPr>
        <b/>
        <sz val="12"/>
        <rFont val="BIZ UDPゴシック"/>
        <family val="3"/>
        <charset val="128"/>
      </rPr>
      <t>ここに入力したデータは、他のシートの関連するセルに反映されます。</t>
    </r>
    <rPh sb="1" eb="3">
      <t>ジュウヨウ</t>
    </rPh>
    <rPh sb="7" eb="9">
      <t>ニュウリョク</t>
    </rPh>
    <rPh sb="16" eb="17">
      <t>タ</t>
    </rPh>
    <rPh sb="22" eb="24">
      <t>カンレン</t>
    </rPh>
    <rPh sb="29" eb="31">
      <t>ハンエイ</t>
    </rPh>
    <phoneticPr fontId="2"/>
  </si>
  <si>
    <r>
      <t>　　　　</t>
    </r>
    <r>
      <rPr>
        <b/>
        <sz val="12"/>
        <rFont val="BIZ UDPゴシック"/>
        <family val="3"/>
        <charset val="128"/>
      </rPr>
      <t>そのため、このシートは</t>
    </r>
    <r>
      <rPr>
        <b/>
        <u/>
        <sz val="12"/>
        <rFont val="BIZ UDPゴシック"/>
        <family val="3"/>
        <charset val="128"/>
      </rPr>
      <t>絶対に削除しないでください。</t>
    </r>
    <rPh sb="15" eb="17">
      <t>ゼッタイ</t>
    </rPh>
    <phoneticPr fontId="2"/>
  </si>
  <si>
    <r>
      <t>記入</t>
    </r>
    <r>
      <rPr>
        <b/>
        <sz val="12"/>
        <color rgb="FFFF0000"/>
        <rFont val="BIZ UDPゴシック"/>
        <family val="3"/>
        <charset val="128"/>
      </rPr>
      <t>必要</t>
    </r>
    <rPh sb="0" eb="2">
      <t>キニュウ</t>
    </rPh>
    <rPh sb="2" eb="4">
      <t>ヒツヨウ</t>
    </rPh>
    <phoneticPr fontId="2"/>
  </si>
  <si>
    <r>
      <t>記入</t>
    </r>
    <r>
      <rPr>
        <b/>
        <sz val="12"/>
        <color rgb="FF0000FF"/>
        <rFont val="BIZ UDPゴシック"/>
        <family val="3"/>
        <charset val="128"/>
      </rPr>
      <t>不要</t>
    </r>
    <rPh sb="0" eb="2">
      <t>キニュウ</t>
    </rPh>
    <rPh sb="2" eb="4">
      <t>フヨウ</t>
    </rPh>
    <phoneticPr fontId="2"/>
  </si>
  <si>
    <t>で、このExcelファイル以外で、提出が必要な書類を確認してください。</t>
    <phoneticPr fontId="2"/>
  </si>
  <si>
    <t>２.このシートの記入後、シートの一番下の</t>
    <rPh sb="8" eb="10">
      <t>キニュウ</t>
    </rPh>
    <rPh sb="10" eb="11">
      <t>ゴ</t>
    </rPh>
    <rPh sb="16" eb="18">
      <t>イチバン</t>
    </rPh>
    <rPh sb="18" eb="19">
      <t>シタ</t>
    </rPh>
    <phoneticPr fontId="2"/>
  </si>
  <si>
    <t>３.以下 【入力シート確認表】の「判定」欄を見て、記入が必要なシートを確認し、各シートのピンク色のセルを全て入力してください。　</t>
    <phoneticPr fontId="2"/>
  </si>
  <si>
    <t>４.すぐ下にある【総合判定】が「入力が必要な箇所は全て入力されています」となれば、入力完了です。</t>
    <phoneticPr fontId="2"/>
  </si>
  <si>
    <t>　※　寄付金やその他の収入を充てていない場合は、０ と記載してください。（この場合がほとんどかと思われます。）</t>
    <phoneticPr fontId="2"/>
  </si>
  <si>
    <r>
      <t xml:space="preserve"> </t>
    </r>
    <r>
      <rPr>
        <b/>
        <sz val="11"/>
        <rFont val="BIZ UDPゴシック"/>
        <family val="3"/>
        <charset val="128"/>
      </rPr>
      <t xml:space="preserve"> 印鑑証明書</t>
    </r>
    <r>
      <rPr>
        <sz val="11"/>
        <rFont val="BIZ UDPゴシック"/>
        <family val="3"/>
        <charset val="128"/>
      </rPr>
      <t>（原本）
　事業所が複数ある場合については、原本１枚以外はコピーを添付してください。</t>
    </r>
    <rPh sb="2" eb="4">
      <t>インカン</t>
    </rPh>
    <rPh sb="4" eb="7">
      <t>ショウメイショ</t>
    </rPh>
    <rPh sb="8" eb="10">
      <t>ゲンポン</t>
    </rPh>
    <rPh sb="13" eb="16">
      <t>ジギョウショ</t>
    </rPh>
    <rPh sb="17" eb="19">
      <t>フクスウ</t>
    </rPh>
    <rPh sb="21" eb="23">
      <t>バアイ</t>
    </rPh>
    <rPh sb="29" eb="31">
      <t>ゲンポン</t>
    </rPh>
    <rPh sb="32" eb="33">
      <t>マイ</t>
    </rPh>
    <rPh sb="33" eb="35">
      <t>イガイ</t>
    </rPh>
    <rPh sb="40" eb="42">
      <t>テンプ</t>
    </rPh>
    <phoneticPr fontId="2"/>
  </si>
  <si>
    <t>　ＺＩＰファイルへの圧縮方法がわからない場合は、こちらを参照してください。</t>
    <rPh sb="10" eb="12">
      <t>アッシュク</t>
    </rPh>
    <rPh sb="12" eb="14">
      <t>ホウホウ</t>
    </rPh>
    <rPh sb="20" eb="22">
      <t>バアイ</t>
    </rPh>
    <rPh sb="28" eb="30">
      <t>サンショウ</t>
    </rPh>
    <phoneticPr fontId="2"/>
  </si>
  <si>
    <t>　【WINDOWS】https://www.pc-koubou.jp/magazine/39336</t>
    <phoneticPr fontId="2"/>
  </si>
  <si>
    <t>　【MAC】https://support.apple.com/ja-jp/guide/mac-help/mchlp2528/mac</t>
    <phoneticPr fontId="2"/>
  </si>
  <si>
    <t>６　担当者　氏名</t>
    <rPh sb="2" eb="5">
      <t>タントウシャ</t>
    </rPh>
    <rPh sb="6" eb="8">
      <t>シメイ</t>
    </rPh>
    <phoneticPr fontId="2"/>
  </si>
  <si>
    <t>特に担当部署名がない場合は、「補助金担当」を御記入ください。</t>
    <rPh sb="0" eb="1">
      <t>トク</t>
    </rPh>
    <rPh sb="2" eb="4">
      <t>タントウ</t>
    </rPh>
    <rPh sb="4" eb="6">
      <t>ブショ</t>
    </rPh>
    <rPh sb="6" eb="7">
      <t>メイ</t>
    </rPh>
    <rPh sb="10" eb="12">
      <t>バアイ</t>
    </rPh>
    <rPh sb="15" eb="18">
      <t>ホジョキン</t>
    </rPh>
    <rPh sb="18" eb="20">
      <t>タントウ</t>
    </rPh>
    <rPh sb="22" eb="25">
      <t>ゴキニュウ</t>
    </rPh>
    <phoneticPr fontId="2"/>
  </si>
  <si>
    <t>フルネームで記載してください。</t>
    <rPh sb="6" eb="8">
      <t>キサイ</t>
    </rPh>
    <phoneticPr fontId="2"/>
  </si>
  <si>
    <t>郵便番号</t>
    <rPh sb="0" eb="4">
      <t>ユウビンバンゴウ</t>
    </rPh>
    <phoneticPr fontId="2"/>
  </si>
  <si>
    <t>（</t>
    <phoneticPr fontId="2"/>
  </si>
  <si>
    <t>）</t>
    <phoneticPr fontId="2"/>
  </si>
  <si>
    <t>９　書類送付先（郵便番号）</t>
    <rPh sb="8" eb="12">
      <t>ユウビンバンゴウ</t>
    </rPh>
    <phoneticPr fontId="2"/>
  </si>
  <si>
    <t>10　書類送付先（住所）</t>
    <rPh sb="9" eb="11">
      <t>ジュウショ</t>
    </rPh>
    <phoneticPr fontId="2"/>
  </si>
  <si>
    <t>すべて半角で入力してください。</t>
    <rPh sb="3" eb="5">
      <t>ハンカク</t>
    </rPh>
    <rPh sb="6" eb="8">
      <t>ニュウリョク</t>
    </rPh>
    <phoneticPr fontId="2"/>
  </si>
  <si>
    <r>
      <t>印鑑証明書記載の登記上の所在地を記載してください。</t>
    </r>
    <r>
      <rPr>
        <sz val="11"/>
        <color rgb="FFFF0000"/>
        <rFont val="BIZ UDPゴシック"/>
        <family val="3"/>
        <charset val="128"/>
      </rPr>
      <t>（「○丁目○番○号」など、表記を完全一致させてください。）</t>
    </r>
    <rPh sb="0" eb="2">
      <t>インカン</t>
    </rPh>
    <rPh sb="2" eb="5">
      <t>ショウメイショ</t>
    </rPh>
    <rPh sb="5" eb="7">
      <t>キサイ</t>
    </rPh>
    <rPh sb="8" eb="11">
      <t>トウキジョウ</t>
    </rPh>
    <rPh sb="12" eb="15">
      <t>ショザイチ</t>
    </rPh>
    <rPh sb="16" eb="18">
      <t>キサイ</t>
    </rPh>
    <rPh sb="28" eb="30">
      <t>チョウメ</t>
    </rPh>
    <rPh sb="31" eb="32">
      <t>バン</t>
    </rPh>
    <rPh sb="33" eb="34">
      <t>ゴウ</t>
    </rPh>
    <rPh sb="38" eb="40">
      <t>ヒョウキ</t>
    </rPh>
    <rPh sb="41" eb="43">
      <t>カンゼン</t>
    </rPh>
    <rPh sb="43" eb="45">
      <t>イッチ</t>
    </rPh>
    <phoneticPr fontId="2"/>
  </si>
  <si>
    <r>
      <t>印鑑証明書記載の登記上の法人名を</t>
    </r>
    <r>
      <rPr>
        <sz val="11"/>
        <color rgb="FFFF0000"/>
        <rFont val="BIZ UDPゴシック"/>
        <family val="3"/>
        <charset val="128"/>
      </rPr>
      <t>法人格も含めて</t>
    </r>
    <r>
      <rPr>
        <sz val="11"/>
        <rFont val="BIZ UDPゴシック"/>
        <family val="3"/>
        <charset val="128"/>
      </rPr>
      <t>記載してください。（例：特定非営利活動法人○○、○○株式会社　etc.）</t>
    </r>
    <rPh sb="0" eb="2">
      <t>インカン</t>
    </rPh>
    <rPh sb="2" eb="5">
      <t>ショウメイショ</t>
    </rPh>
    <rPh sb="5" eb="7">
      <t>キサイ</t>
    </rPh>
    <rPh sb="8" eb="11">
      <t>トウキジョウ</t>
    </rPh>
    <rPh sb="12" eb="14">
      <t>ホウジン</t>
    </rPh>
    <rPh sb="14" eb="15">
      <t>メイ</t>
    </rPh>
    <rPh sb="16" eb="17">
      <t>ホウ</t>
    </rPh>
    <rPh sb="17" eb="19">
      <t>ジンカク</t>
    </rPh>
    <rPh sb="20" eb="21">
      <t>フク</t>
    </rPh>
    <rPh sb="23" eb="25">
      <t>キサイ</t>
    </rPh>
    <rPh sb="33" eb="34">
      <t>レイ</t>
    </rPh>
    <rPh sb="35" eb="44">
      <t>トクテイヒエイリカツドウホウジン</t>
    </rPh>
    <rPh sb="49" eb="53">
      <t>カブシキガイシャ</t>
    </rPh>
    <phoneticPr fontId="2"/>
  </si>
  <si>
    <r>
      <t>印鑑証明書記載の登記上の</t>
    </r>
    <r>
      <rPr>
        <sz val="11"/>
        <color rgb="FFFF0000"/>
        <rFont val="BIZ UDPゴシック"/>
        <family val="3"/>
        <charset val="128"/>
      </rPr>
      <t>代表者職（例：代表取締役、代表理事など）</t>
    </r>
    <r>
      <rPr>
        <sz val="11"/>
        <rFont val="BIZ UDPゴシック"/>
        <family val="3"/>
        <charset val="128"/>
      </rPr>
      <t>を記載してください。</t>
    </r>
    <rPh sb="0" eb="2">
      <t>インカン</t>
    </rPh>
    <rPh sb="2" eb="5">
      <t>ショウメイショ</t>
    </rPh>
    <rPh sb="5" eb="7">
      <t>キサイ</t>
    </rPh>
    <rPh sb="8" eb="11">
      <t>トウキジョウ</t>
    </rPh>
    <rPh sb="12" eb="15">
      <t>ダイヒョウシャ</t>
    </rPh>
    <rPh sb="15" eb="16">
      <t>ショク</t>
    </rPh>
    <rPh sb="17" eb="18">
      <t>レイ</t>
    </rPh>
    <rPh sb="19" eb="24">
      <t>ダイヒョウトリシマリヤク</t>
    </rPh>
    <rPh sb="25" eb="27">
      <t>ダイヒョウ</t>
    </rPh>
    <rPh sb="27" eb="29">
      <t>リジ</t>
    </rPh>
    <rPh sb="33" eb="35">
      <t>キサイ</t>
    </rPh>
    <phoneticPr fontId="2"/>
  </si>
  <si>
    <r>
      <t>印鑑証明書記載の登記上の表記を記載してください。</t>
    </r>
    <r>
      <rPr>
        <sz val="11"/>
        <color rgb="FFFF0000"/>
        <rFont val="BIZ UDPゴシック"/>
        <family val="3"/>
        <charset val="128"/>
      </rPr>
      <t>（崎・﨑、高・髙、斉・齊・齋などの漢字表記も御注意ください。）</t>
    </r>
    <rPh sb="0" eb="2">
      <t>インカン</t>
    </rPh>
    <rPh sb="2" eb="5">
      <t>ショウメイショ</t>
    </rPh>
    <rPh sb="5" eb="7">
      <t>キサイ</t>
    </rPh>
    <rPh sb="8" eb="11">
      <t>トウキジョウ</t>
    </rPh>
    <rPh sb="12" eb="14">
      <t>ヒョウキ</t>
    </rPh>
    <rPh sb="15" eb="17">
      <t>キサイ</t>
    </rPh>
    <rPh sb="25" eb="26">
      <t>サキ</t>
    </rPh>
    <rPh sb="29" eb="30">
      <t>タカ</t>
    </rPh>
    <rPh sb="31" eb="32">
      <t>タカ</t>
    </rPh>
    <rPh sb="33" eb="34">
      <t>セイ</t>
    </rPh>
    <rPh sb="37" eb="38">
      <t>イツ</t>
    </rPh>
    <rPh sb="41" eb="43">
      <t>カンジ</t>
    </rPh>
    <rPh sb="43" eb="45">
      <t>ヒョウキ</t>
    </rPh>
    <rPh sb="46" eb="49">
      <t>ゴチュウイ</t>
    </rPh>
    <phoneticPr fontId="2"/>
  </si>
  <si>
    <r>
      <t>ハイフンを入れて入力してください。</t>
    </r>
    <r>
      <rPr>
        <sz val="11"/>
        <color rgb="FFFF0000"/>
        <rFont val="BIZ UDPゴシック"/>
        <family val="3"/>
        <charset val="128"/>
      </rPr>
      <t>（例：03-5321-1111）</t>
    </r>
    <rPh sb="5" eb="6">
      <t>イ</t>
    </rPh>
    <rPh sb="8" eb="10">
      <t>ニュウリョク</t>
    </rPh>
    <rPh sb="18" eb="19">
      <t>レイ</t>
    </rPh>
    <phoneticPr fontId="2"/>
  </si>
  <si>
    <r>
      <t>ハイフンを入れて入力してください。</t>
    </r>
    <r>
      <rPr>
        <sz val="11"/>
        <color rgb="FFFF0000"/>
        <rFont val="BIZ UDPゴシック"/>
        <family val="3"/>
        <charset val="128"/>
      </rPr>
      <t>（例：163-8001）</t>
    </r>
    <rPh sb="5" eb="6">
      <t>イ</t>
    </rPh>
    <rPh sb="8" eb="10">
      <t>ニュウリョク</t>
    </rPh>
    <rPh sb="18" eb="19">
      <t>レイ</t>
    </rPh>
    <phoneticPr fontId="2"/>
  </si>
  <si>
    <t>届け出ている事業所名のとおり記載してください。</t>
    <rPh sb="0" eb="1">
      <t>トド</t>
    </rPh>
    <rPh sb="2" eb="3">
      <t>デ</t>
    </rPh>
    <rPh sb="6" eb="9">
      <t>ジギョウショ</t>
    </rPh>
    <rPh sb="9" eb="10">
      <t>メイ</t>
    </rPh>
    <rPh sb="14" eb="16">
      <t>キサイ</t>
    </rPh>
    <phoneticPr fontId="2"/>
  </si>
  <si>
    <t>令和６年度の補助金の交付の有無</t>
    <rPh sb="0" eb="2">
      <t>レイワ</t>
    </rPh>
    <rPh sb="3" eb="5">
      <t>ネンド</t>
    </rPh>
    <rPh sb="6" eb="9">
      <t>ホジョキン</t>
    </rPh>
    <rPh sb="10" eb="12">
      <t>コウフ</t>
    </rPh>
    <rPh sb="13" eb="15">
      <t>ウム</t>
    </rPh>
    <phoneticPr fontId="2"/>
  </si>
  <si>
    <t>　置き去り等の事故防止</t>
    <phoneticPr fontId="2"/>
  </si>
  <si>
    <t>過年度
補助金
交付額</t>
    <rPh sb="0" eb="3">
      <t>カネンド</t>
    </rPh>
    <rPh sb="4" eb="7">
      <t>ホジョキン</t>
    </rPh>
    <rPh sb="8" eb="10">
      <t>コウフ</t>
    </rPh>
    <rPh sb="10" eb="11">
      <t>ガク</t>
    </rPh>
    <phoneticPr fontId="2"/>
  </si>
  <si>
    <t>D-E</t>
    <phoneticPr fontId="2"/>
  </si>
  <si>
    <t>CとFを比較して少ない額</t>
    <rPh sb="4" eb="6">
      <t>ヒカク</t>
    </rPh>
    <rPh sb="8" eb="9">
      <t>スク</t>
    </rPh>
    <rPh sb="11" eb="12">
      <t>ガク</t>
    </rPh>
    <phoneticPr fontId="2"/>
  </si>
  <si>
    <r>
      <t xml:space="preserve">G×H
</t>
    </r>
    <r>
      <rPr>
        <sz val="10"/>
        <rFont val="ＭＳ Ｐゴシック"/>
        <family val="3"/>
        <charset val="128"/>
      </rPr>
      <t>（1,000円未満切り捨て）</t>
    </r>
    <phoneticPr fontId="2"/>
  </si>
  <si>
    <t>合計補助申請額（I）</t>
    <rPh sb="0" eb="2">
      <t>ゴウケイ</t>
    </rPh>
    <rPh sb="2" eb="4">
      <t>ホジョ</t>
    </rPh>
    <rPh sb="4" eb="6">
      <t>シンセイ</t>
    </rPh>
    <rPh sb="6" eb="7">
      <t>ガク</t>
    </rPh>
    <phoneticPr fontId="2"/>
  </si>
  <si>
    <t>予　算　額</t>
    <rPh sb="0" eb="1">
      <t>ヨ</t>
    </rPh>
    <rPh sb="2" eb="3">
      <t>サン</t>
    </rPh>
    <rPh sb="4" eb="5">
      <t>ガク</t>
    </rPh>
    <phoneticPr fontId="2"/>
  </si>
  <si>
    <t>E-mail</t>
    <phoneticPr fontId="2"/>
  </si>
  <si>
    <t>入力不要ですが、念のため内容を御確認ください。（誤りがあれば、基本情報（このシート）を修正してください。）</t>
    <rPh sb="0" eb="2">
      <t>ニュウリョク</t>
    </rPh>
    <rPh sb="2" eb="4">
      <t>フヨウ</t>
    </rPh>
    <rPh sb="8" eb="9">
      <t>ネン</t>
    </rPh>
    <rPh sb="12" eb="14">
      <t>ナイヨウ</t>
    </rPh>
    <rPh sb="15" eb="18">
      <t>ゴカクニン</t>
    </rPh>
    <rPh sb="24" eb="25">
      <t>アヤマ</t>
    </rPh>
    <rPh sb="43" eb="45">
      <t>シュウセイ</t>
    </rPh>
    <phoneticPr fontId="2"/>
  </si>
  <si>
    <t>別記第１号様式 交付申請書</t>
    <rPh sb="0" eb="2">
      <t>ベッキ</t>
    </rPh>
    <rPh sb="2" eb="3">
      <t>ダイ</t>
    </rPh>
    <rPh sb="8" eb="10">
      <t>コウフ</t>
    </rPh>
    <rPh sb="10" eb="13">
      <t>シンセイショ</t>
    </rPh>
    <phoneticPr fontId="2"/>
  </si>
  <si>
    <t>予算書抄本（参考）</t>
    <rPh sb="0" eb="3">
      <t>ヨサンショ</t>
    </rPh>
    <rPh sb="3" eb="5">
      <t>ショウホン</t>
    </rPh>
    <phoneticPr fontId="2"/>
  </si>
  <si>
    <t>　 印鑑証明書と同一の印影を押印し、必要な書類一式と併せて以下の宛先へ郵送してください。</t>
    <rPh sb="2" eb="4">
      <t>インカン</t>
    </rPh>
    <rPh sb="4" eb="7">
      <t>ショウメイショ</t>
    </rPh>
    <rPh sb="8" eb="10">
      <t>ドウイツ</t>
    </rPh>
    <rPh sb="11" eb="13">
      <t>インエイ</t>
    </rPh>
    <rPh sb="14" eb="16">
      <t>オウイン</t>
    </rPh>
    <rPh sb="18" eb="20">
      <t>ヒツヨウ</t>
    </rPh>
    <rPh sb="21" eb="23">
      <t>ショルイ</t>
    </rPh>
    <rPh sb="23" eb="25">
      <t>イッシキ</t>
    </rPh>
    <rPh sb="26" eb="27">
      <t>アワ</t>
    </rPh>
    <rPh sb="29" eb="31">
      <t>イカ</t>
    </rPh>
    <rPh sb="32" eb="34">
      <t>アテサキ</t>
    </rPh>
    <rPh sb="35" eb="37">
      <t>ユウソウ</t>
    </rPh>
    <phoneticPr fontId="2"/>
  </si>
  <si>
    <t>第１号様式(１)-1 所要額調書</t>
    <rPh sb="0" eb="1">
      <t>ダイ</t>
    </rPh>
    <rPh sb="2" eb="3">
      <t>ゴウ</t>
    </rPh>
    <rPh sb="3" eb="5">
      <t>ヨウシキ</t>
    </rPh>
    <rPh sb="11" eb="13">
      <t>ショヨウ</t>
    </rPh>
    <rPh sb="13" eb="14">
      <t>ガク</t>
    </rPh>
    <rPh sb="14" eb="16">
      <t>チョウショ</t>
    </rPh>
    <phoneticPr fontId="2"/>
  </si>
  <si>
    <t>第１号様式(1)-2 積算内訳</t>
    <rPh sb="0" eb="1">
      <t>ダイ</t>
    </rPh>
    <rPh sb="2" eb="3">
      <t>ゴウ</t>
    </rPh>
    <rPh sb="3" eb="5">
      <t>ヨウシキ</t>
    </rPh>
    <rPh sb="11" eb="13">
      <t>セキサン</t>
    </rPh>
    <rPh sb="13" eb="15">
      <t>ウチワケ</t>
    </rPh>
    <phoneticPr fontId="2"/>
  </si>
  <si>
    <t>第１号様式(1)-3 積算内訳（国庫）</t>
    <rPh sb="0" eb="1">
      <t>ダイ</t>
    </rPh>
    <rPh sb="2" eb="5">
      <t>ゴウヨウシキ</t>
    </rPh>
    <rPh sb="11" eb="13">
      <t>セキサン</t>
    </rPh>
    <rPh sb="13" eb="15">
      <t>ウチワケ</t>
    </rPh>
    <rPh sb="16" eb="18">
      <t>コッコ</t>
    </rPh>
    <phoneticPr fontId="2"/>
  </si>
  <si>
    <t>第１号様式(2) 事業計画書</t>
    <rPh sb="0" eb="1">
      <t>ダイ</t>
    </rPh>
    <rPh sb="2" eb="5">
      <t>ゴウヨウシキ</t>
    </rPh>
    <rPh sb="9" eb="11">
      <t>ジギョウ</t>
    </rPh>
    <rPh sb="11" eb="14">
      <t>ケイカクショ</t>
    </rPh>
    <phoneticPr fontId="2"/>
  </si>
  <si>
    <t>第１号様式(3)-1 ICT活用</t>
    <rPh sb="0" eb="1">
      <t>ダイ</t>
    </rPh>
    <rPh sb="2" eb="5">
      <t>ゴウヨウシキ</t>
    </rPh>
    <rPh sb="14" eb="16">
      <t>カツヨウ</t>
    </rPh>
    <phoneticPr fontId="2"/>
  </si>
  <si>
    <t>第１号様式(3)-2 登降園管理</t>
    <rPh sb="0" eb="1">
      <t>ダイ</t>
    </rPh>
    <rPh sb="2" eb="5">
      <t>ゴウヨウシキトウコウエンカンリ</t>
    </rPh>
    <phoneticPr fontId="2"/>
  </si>
  <si>
    <t>第１号様式(3)-3-1 その他安全対策</t>
    <rPh sb="0" eb="1">
      <t>ダイ</t>
    </rPh>
    <rPh sb="2" eb="5">
      <t>ゴウヨウシキ</t>
    </rPh>
    <rPh sb="15" eb="16">
      <t>タ</t>
    </rPh>
    <rPh sb="16" eb="18">
      <t>アンゼン</t>
    </rPh>
    <rPh sb="18" eb="20">
      <t>タイサク</t>
    </rPh>
    <phoneticPr fontId="2"/>
  </si>
  <si>
    <t>第１号様式(3)-3-2 その他安全対策</t>
    <rPh sb="0" eb="1">
      <t>ダイ</t>
    </rPh>
    <rPh sb="2" eb="5">
      <t>ゴウヨウシキ</t>
    </rPh>
    <rPh sb="15" eb="16">
      <t>タ</t>
    </rPh>
    <rPh sb="16" eb="18">
      <t>アンゼン</t>
    </rPh>
    <rPh sb="18" eb="20">
      <t>タイサク</t>
    </rPh>
    <phoneticPr fontId="2"/>
  </si>
  <si>
    <t>第１号様式(3)-4  睡眠中事故防止</t>
    <rPh sb="0" eb="1">
      <t>ダイ</t>
    </rPh>
    <rPh sb="2" eb="5">
      <t>ゴウヨウシキ</t>
    </rPh>
    <rPh sb="12" eb="15">
      <t>スイミンチュウ</t>
    </rPh>
    <rPh sb="15" eb="17">
      <t>ジコ</t>
    </rPh>
    <rPh sb="17" eb="19">
      <t>ボウシ</t>
    </rPh>
    <phoneticPr fontId="2"/>
  </si>
  <si>
    <t>第１号様式(4) 誓約書</t>
    <rPh sb="0" eb="1">
      <t>ダイ</t>
    </rPh>
    <rPh sb="2" eb="5">
      <t>ゴウヨウシキ</t>
    </rPh>
    <rPh sb="9" eb="12">
      <t>セイヤクショ</t>
    </rPh>
    <phoneticPr fontId="2"/>
  </si>
  <si>
    <r>
      <t>１.このシート及び各シートの</t>
    </r>
    <r>
      <rPr>
        <u/>
        <sz val="12"/>
        <color theme="1"/>
        <rFont val="BIZ UDPゴシック"/>
        <family val="3"/>
        <charset val="128"/>
      </rPr>
      <t>ピンク色のセル部分</t>
    </r>
    <r>
      <rPr>
        <sz val="12"/>
        <color theme="1"/>
        <rFont val="BIZ UDPゴシック"/>
        <family val="3"/>
        <charset val="128"/>
      </rPr>
      <t>を記入してください。　※「（入力不要）」と記載のシートへの入力は不要です。</t>
    </r>
    <rPh sb="7" eb="8">
      <t>オヨ</t>
    </rPh>
    <rPh sb="9" eb="10">
      <t>カク</t>
    </rPh>
    <rPh sb="17" eb="18">
      <t>イロ</t>
    </rPh>
    <rPh sb="21" eb="23">
      <t>ブブン</t>
    </rPh>
    <rPh sb="24" eb="26">
      <t>キニュウ</t>
    </rPh>
    <phoneticPr fontId="2"/>
  </si>
  <si>
    <t>児童発達支援</t>
    <phoneticPr fontId="2"/>
  </si>
  <si>
    <t>放課後等デイサービス</t>
    <phoneticPr fontId="2"/>
  </si>
  <si>
    <t>５.提出方法：このExcelファイルを、他の必要書類と併せて、以下の提出フォームにアップロードしてください。</t>
    <rPh sb="34" eb="36">
      <t>テイシュツ</t>
    </rPh>
    <phoneticPr fontId="2"/>
  </si>
  <si>
    <t>　 郵送先　〒163-8001　東京都新宿区西新宿二丁目８番１号　都庁第一本庁舎28階</t>
    <rPh sb="2" eb="4">
      <t>ユウソウ</t>
    </rPh>
    <rPh sb="4" eb="5">
      <t>サキ</t>
    </rPh>
    <phoneticPr fontId="2"/>
  </si>
  <si>
    <t>　　　　　　　東京都福祉局　障害者施策推進部　療育課　障害児通所支援担当</t>
    <rPh sb="23" eb="25">
      <t>リョウイク</t>
    </rPh>
    <rPh sb="25" eb="26">
      <t>カ</t>
    </rPh>
    <rPh sb="27" eb="29">
      <t>ショウガイ</t>
    </rPh>
    <rPh sb="29" eb="30">
      <t>ジ</t>
    </rPh>
    <rPh sb="30" eb="32">
      <t>ツウショ</t>
    </rPh>
    <rPh sb="32" eb="34">
      <t>シエン</t>
    </rPh>
    <rPh sb="34" eb="36">
      <t>タントウ</t>
    </rPh>
    <phoneticPr fontId="2"/>
  </si>
  <si>
    <t xml:space="preserve">  　　　　　   「令和８年度安全対策支援事業補助金申請書類　在中」と御記載願います。</t>
    <rPh sb="11" eb="13">
      <t>レイワ</t>
    </rPh>
    <rPh sb="14" eb="16">
      <t>ネンド</t>
    </rPh>
    <rPh sb="36" eb="37">
      <t>ゴ</t>
    </rPh>
    <rPh sb="37" eb="40">
      <t>キサイネガ</t>
    </rPh>
    <phoneticPr fontId="2"/>
  </si>
  <si>
    <t>第４　令和４年度から令和７年度までの交付状況</t>
    <rPh sb="0" eb="1">
      <t>ダイ</t>
    </rPh>
    <rPh sb="3" eb="5">
      <t>レイワ</t>
    </rPh>
    <rPh sb="6" eb="8">
      <t>ネンド</t>
    </rPh>
    <rPh sb="10" eb="12">
      <t>レイワ</t>
    </rPh>
    <rPh sb="13" eb="14">
      <t>ネン</t>
    </rPh>
    <rPh sb="14" eb="15">
      <t>ド</t>
    </rPh>
    <rPh sb="18" eb="20">
      <t>コウフ</t>
    </rPh>
    <rPh sb="20" eb="22">
      <t>ジョウキョウ</t>
    </rPh>
    <phoneticPr fontId="2"/>
  </si>
  <si>
    <r>
      <t xml:space="preserve"> (</t>
    </r>
    <r>
      <rPr>
        <b/>
        <sz val="11"/>
        <rFont val="BIZ UDPゴシック"/>
        <family val="3"/>
        <charset val="128"/>
      </rPr>
      <t>令和４年度</t>
    </r>
    <r>
      <rPr>
        <sz val="11"/>
        <rFont val="BIZ UDPゴシック"/>
        <family val="3"/>
        <charset val="128"/>
      </rPr>
      <t>、</t>
    </r>
    <r>
      <rPr>
        <b/>
        <sz val="11"/>
        <rFont val="BIZ UDPゴシック"/>
        <family val="3"/>
        <charset val="128"/>
      </rPr>
      <t>令和５年度</t>
    </r>
    <r>
      <rPr>
        <b/>
        <u/>
        <sz val="11"/>
        <rFont val="BIZ UDPゴシック"/>
        <family val="3"/>
        <charset val="128"/>
      </rPr>
      <t>障害児通所支援事業所における送迎バス等安全対策支援事業</t>
    </r>
    <r>
      <rPr>
        <sz val="11"/>
        <rFont val="BIZ UDPゴシック"/>
        <family val="3"/>
        <charset val="128"/>
      </rPr>
      <t>及び</t>
    </r>
    <r>
      <rPr>
        <b/>
        <u/>
        <sz val="11"/>
        <rFont val="BIZ UDPゴシック"/>
        <family val="3"/>
        <charset val="128"/>
      </rPr>
      <t>令和６年度、令和７年度障害児通所支援事業所における安全対策支援事業</t>
    </r>
    <r>
      <rPr>
        <sz val="11"/>
        <rFont val="BIZ UDPゴシック"/>
        <family val="3"/>
        <charset val="128"/>
      </rPr>
      <t>の</t>
    </r>
    <r>
      <rPr>
        <b/>
        <sz val="11"/>
        <color rgb="FFFF0000"/>
        <rFont val="BIZ UDPゴシック"/>
        <family val="3"/>
        <charset val="128"/>
      </rPr>
      <t>補助金交付額確定通知書</t>
    </r>
    <r>
      <rPr>
        <sz val="11"/>
        <rFont val="BIZ UDPゴシック"/>
        <family val="3"/>
        <charset val="128"/>
      </rPr>
      <t>を御確認ください。）</t>
    </r>
    <rPh sb="40" eb="41">
      <t>オヨ</t>
    </rPh>
    <rPh sb="42" eb="44">
      <t>レイワ</t>
    </rPh>
    <rPh sb="45" eb="47">
      <t>ネンド</t>
    </rPh>
    <rPh sb="48" eb="50">
      <t>レイワ</t>
    </rPh>
    <rPh sb="51" eb="53">
      <t>ネンド</t>
    </rPh>
    <rPh sb="53" eb="55">
      <t>ショウガイ</t>
    </rPh>
    <rPh sb="55" eb="56">
      <t>ジ</t>
    </rPh>
    <rPh sb="56" eb="58">
      <t>ツウショ</t>
    </rPh>
    <rPh sb="58" eb="60">
      <t>シエン</t>
    </rPh>
    <rPh sb="60" eb="63">
      <t>ジギョウショ</t>
    </rPh>
    <rPh sb="67" eb="69">
      <t>アンゼン</t>
    </rPh>
    <rPh sb="69" eb="71">
      <t>タイサク</t>
    </rPh>
    <rPh sb="71" eb="73">
      <t>シエン</t>
    </rPh>
    <rPh sb="73" eb="75">
      <t>ジギョウ</t>
    </rPh>
    <phoneticPr fontId="2"/>
  </si>
  <si>
    <t>令和７年度の補助金の交付の有無</t>
    <rPh sb="0" eb="2">
      <t>レイワ</t>
    </rPh>
    <rPh sb="3" eb="5">
      <t>ネンド</t>
    </rPh>
    <rPh sb="6" eb="9">
      <t>ホジョキン</t>
    </rPh>
    <rPh sb="10" eb="12">
      <t>コウフ</t>
    </rPh>
    <rPh sb="13" eb="15">
      <t>ウム</t>
    </rPh>
    <phoneticPr fontId="2"/>
  </si>
  <si>
    <r>
      <t>※補助金の</t>
    </r>
    <r>
      <rPr>
        <b/>
        <sz val="11"/>
        <color rgb="FFFF0000"/>
        <rFont val="BIZ UDPゴシック"/>
        <family val="3"/>
        <charset val="128"/>
      </rPr>
      <t>「交付決定額の通知書」</t>
    </r>
    <r>
      <rPr>
        <sz val="11"/>
        <rFont val="BIZ UDPゴシック"/>
        <family val="3"/>
        <charset val="128"/>
      </rPr>
      <t>とは異なりますので、御確認願います。</t>
    </r>
    <phoneticPr fontId="2"/>
  </si>
  <si>
    <t>　※アップロードの際は見積書等のデータをZipファイルに圧縮してください。</t>
    <rPh sb="9" eb="10">
      <t>サイ</t>
    </rPh>
    <rPh sb="11" eb="14">
      <t>ミツモリショ</t>
    </rPh>
    <rPh sb="14" eb="15">
      <t>ナド</t>
    </rPh>
    <rPh sb="28" eb="30">
      <t>アッシュク</t>
    </rPh>
    <phoneticPr fontId="2"/>
  </si>
  <si>
    <t>　　令和８年度障害児通所支援事業所における安全対策支援事業補助金　申請書類提出フォーム　　</t>
    <phoneticPr fontId="2"/>
  </si>
  <si>
    <t>令和８年度障害児通所支援事業所における</t>
    <rPh sb="0" eb="1">
      <t>レイ</t>
    </rPh>
    <rPh sb="1" eb="2">
      <t>ワ</t>
    </rPh>
    <rPh sb="5" eb="7">
      <t>ショウガイ</t>
    </rPh>
    <rPh sb="7" eb="8">
      <t>ジ</t>
    </rPh>
    <rPh sb="8" eb="10">
      <t>ツウショ</t>
    </rPh>
    <rPh sb="10" eb="12">
      <t>シエン</t>
    </rPh>
    <rPh sb="12" eb="15">
      <t>ジギョウショ</t>
    </rPh>
    <phoneticPr fontId="2"/>
  </si>
  <si>
    <t>令和８年度障害児通所支援事業所における</t>
    <phoneticPr fontId="2"/>
  </si>
  <si>
    <t>安全対策支援事業補助金交付申請書　所要額調書</t>
    <phoneticPr fontId="2"/>
  </si>
  <si>
    <t>　令和８年度障害児通所支援事業所における安全対策支援事業補助金交付要綱（令和８年７月22日付８福祉障療第399号）第８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30" eb="31">
      <t>キン</t>
    </rPh>
    <rPh sb="36" eb="37">
      <t>レイ</t>
    </rPh>
    <rPh sb="37" eb="38">
      <t>ワ</t>
    </rPh>
    <rPh sb="39" eb="40">
      <t>ネン</t>
    </rPh>
    <rPh sb="41" eb="42">
      <t>ガツ</t>
    </rPh>
    <rPh sb="44" eb="45">
      <t>ニチ</t>
    </rPh>
    <rPh sb="45" eb="46">
      <t>ヅ</t>
    </rPh>
    <rPh sb="47" eb="49">
      <t>フクシ</t>
    </rPh>
    <rPh sb="55" eb="56">
      <t>ゴウ</t>
    </rPh>
    <rPh sb="57" eb="58">
      <t>ダイ</t>
    </rPh>
    <rPh sb="59" eb="60">
      <t>ジョウ</t>
    </rPh>
    <rPh sb="78" eb="79">
      <t>ア</t>
    </rPh>
    <rPh sb="281" eb="283">
      <t>ベッキ</t>
    </rPh>
    <rPh sb="284" eb="286">
      <t>ホジョ</t>
    </rPh>
    <rPh sb="286" eb="288">
      <t>ジョウケン</t>
    </rPh>
    <phoneticPr fontId="2"/>
  </si>
  <si>
    <t>法人所在地</t>
    <rPh sb="0" eb="2">
      <t>ホウジン</t>
    </rPh>
    <rPh sb="2" eb="5">
      <t>ショザイチ</t>
    </rPh>
    <phoneticPr fontId="0"/>
  </si>
  <si>
    <t>法人名</t>
    <rPh sb="0" eb="2">
      <t>ホウジン</t>
    </rPh>
    <rPh sb="2" eb="3">
      <t>メイ</t>
    </rPh>
    <phoneticPr fontId="4"/>
  </si>
  <si>
    <t>代表者職</t>
    <rPh sb="0" eb="3">
      <t>ダイヒョウシャ</t>
    </rPh>
    <rPh sb="3" eb="4">
      <t>ショク</t>
    </rPh>
    <phoneticPr fontId="4"/>
  </si>
  <si>
    <t>代表者氏名</t>
    <rPh sb="0" eb="3">
      <t>ダイヒョウシャ</t>
    </rPh>
    <rPh sb="3" eb="5">
      <t>シメイ</t>
    </rPh>
    <phoneticPr fontId="4"/>
  </si>
  <si>
    <t>事業所名</t>
    <rPh sb="0" eb="3">
      <t>ジギョウショ</t>
    </rPh>
    <rPh sb="3" eb="4">
      <t>メイ</t>
    </rPh>
    <phoneticPr fontId="4"/>
  </si>
  <si>
    <t>事業所所在地</t>
    <rPh sb="0" eb="6">
      <t>ジギョウショショザイチ</t>
    </rPh>
    <phoneticPr fontId="4"/>
  </si>
  <si>
    <t>事業所番号</t>
    <rPh sb="0" eb="3">
      <t>ジギョウショ</t>
    </rPh>
    <rPh sb="3" eb="5">
      <t>バンゴウ</t>
    </rPh>
    <phoneticPr fontId="4"/>
  </si>
  <si>
    <t>児童発達支援</t>
    <rPh sb="0" eb="4">
      <t>ジドウハッタツ</t>
    </rPh>
    <rPh sb="4" eb="6">
      <t>シエン</t>
    </rPh>
    <phoneticPr fontId="4"/>
  </si>
  <si>
    <t>児童発達支援センター</t>
    <rPh sb="0" eb="4">
      <t>ジドウハッタツ</t>
    </rPh>
    <rPh sb="4" eb="6">
      <t>シエン</t>
    </rPh>
    <phoneticPr fontId="4"/>
  </si>
  <si>
    <t>放課後等デイサービス</t>
    <rPh sb="0" eb="4">
      <t>ホウカゴトウ</t>
    </rPh>
    <phoneticPr fontId="4"/>
  </si>
  <si>
    <t>部署</t>
    <rPh sb="0" eb="2">
      <t>ブショ</t>
    </rPh>
    <phoneticPr fontId="0"/>
  </si>
  <si>
    <t>担当</t>
    <rPh sb="0" eb="2">
      <t>タントウ</t>
    </rPh>
    <phoneticPr fontId="4"/>
  </si>
  <si>
    <t>電話</t>
    <rPh sb="0" eb="2">
      <t>デンワ</t>
    </rPh>
    <phoneticPr fontId="4"/>
  </si>
  <si>
    <t>メール</t>
  </si>
  <si>
    <t>送付先郵便番号</t>
    <rPh sb="0" eb="3">
      <t>ソウフサキ</t>
    </rPh>
    <rPh sb="3" eb="7">
      <t>ユウビンバンゴウ</t>
    </rPh>
    <phoneticPr fontId="4"/>
  </si>
  <si>
    <t>送付先住所</t>
    <rPh sb="0" eb="3">
      <t>ソウフサキ</t>
    </rPh>
    <rPh sb="3" eb="5">
      <t>ジュウショ</t>
    </rPh>
    <phoneticPr fontId="2"/>
  </si>
  <si>
    <t>１　法人の所在地</t>
    <rPh sb="2" eb="4">
      <t>ホウジン</t>
    </rPh>
    <rPh sb="5" eb="8">
      <t>ショザイチ</t>
    </rPh>
    <phoneticPr fontId="2"/>
  </si>
  <si>
    <t>対象経費
実支出（予定）額</t>
  </si>
  <si>
    <t>寄付金その他
の収入額</t>
  </si>
  <si>
    <t>差引後実支出
（予定）額</t>
  </si>
  <si>
    <t xml:space="preserve">補助基準額
</t>
  </si>
  <si>
    <t>令和４年度
交付額</t>
  </si>
  <si>
    <t>令和５年度
交付額</t>
  </si>
  <si>
    <t>令和6年度
交付額</t>
  </si>
  <si>
    <t>令和7年度
交付額</t>
  </si>
  <si>
    <t>　※複数の書類を１枚の写真に撮り、写真データを提出することも可能です。</t>
    <rPh sb="2" eb="4">
      <t>フクスウ</t>
    </rPh>
    <rPh sb="5" eb="7">
      <t>ショルイ</t>
    </rPh>
    <rPh sb="9" eb="10">
      <t>マイ</t>
    </rPh>
    <rPh sb="11" eb="13">
      <t>シャシン</t>
    </rPh>
    <rPh sb="14" eb="15">
      <t>ト</t>
    </rPh>
    <rPh sb="17" eb="19">
      <t>シャシン</t>
    </rPh>
    <rPh sb="23" eb="25">
      <t>テイシュツ</t>
    </rPh>
    <rPh sb="30" eb="32">
      <t>カノウ</t>
    </rPh>
    <phoneticPr fontId="2"/>
  </si>
  <si>
    <r>
      <t>6</t>
    </r>
    <r>
      <rPr>
        <sz val="12"/>
        <color rgb="FFFF0000"/>
        <rFont val="BIZ UDPゴシック"/>
        <family val="3"/>
        <charset val="128"/>
      </rPr>
      <t>.赤く色づけされているシート</t>
    </r>
    <r>
      <rPr>
        <sz val="12"/>
        <color theme="1"/>
        <rFont val="BIZ UDPゴシック"/>
        <family val="3"/>
        <charset val="128"/>
      </rPr>
      <t>は、押印（印鑑証明印）が必要な書類です。</t>
    </r>
    <rPh sb="2" eb="3">
      <t>アカ</t>
    </rPh>
    <rPh sb="4" eb="5">
      <t>イロ</t>
    </rPh>
    <rPh sb="17" eb="19">
      <t>オウイン</t>
    </rPh>
    <rPh sb="20" eb="22">
      <t>インカン</t>
    </rPh>
    <rPh sb="22" eb="24">
      <t>ショウメイ</t>
    </rPh>
    <rPh sb="24" eb="25">
      <t>イン</t>
    </rPh>
    <rPh sb="27" eb="29">
      <t>ヒツヨウ</t>
    </rPh>
    <rPh sb="30" eb="32">
      <t>ショルイ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</si>
</sst>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quot; 円&quot;"/>
    <numFmt numFmtId="179" formatCode="0000000000"/>
    <numFmt numFmtId="180" formatCode="[DBNum3]\ [$-411]ggge&quot;年&quot;m&quot;月&quot;d&quot;日&quot;"/>
    <numFmt numFmtId="181" formatCode=";;;"/>
    <numFmt numFmtId="182" formatCode="[$-411]ggge&quot;年&quot;m&quot;月&quot;d&quot;日&quot;;@"/>
    <numFmt numFmtId="183" formatCode="0_);[Red]\(0\)"/>
  </numFmts>
  <fonts count="85">
    <font>
      <sz val="11"/>
      <name val="ＭＳ Ｐゴシック"/>
      <family val="3"/>
      <charset val="128"/>
    </font>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b/>
      <sz val="14"/>
      <color indexed="8"/>
      <name val="ＭＳ 明朝"/>
      <family val="1"/>
      <charset val="128"/>
    </font>
    <font>
      <sz val="14"/>
      <name val="ＭＳ Ｐゴシック"/>
      <family val="3"/>
      <charset val="128"/>
    </font>
    <font>
      <sz val="16"/>
      <name val="ＭＳ Ｐゴシック"/>
      <family val="3"/>
      <charset val="128"/>
    </font>
    <font>
      <sz val="12"/>
      <name val="ＭＳ Ｐゴシック"/>
      <family val="3"/>
      <charset val="128"/>
    </font>
    <font>
      <sz val="11"/>
      <name val="ＭＳ 明朝"/>
      <family val="1"/>
      <charset val="128"/>
    </font>
    <font>
      <sz val="9"/>
      <color indexed="81"/>
      <name val="MS P ゴシック"/>
      <family val="3"/>
      <charset val="128"/>
    </font>
    <font>
      <b/>
      <sz val="9"/>
      <color indexed="81"/>
      <name val="MS P ゴシック"/>
      <family val="3"/>
      <charset val="128"/>
    </font>
    <font>
      <sz val="11"/>
      <name val="ＭＳ Ｐ明朝"/>
      <family val="1"/>
      <charset val="128"/>
    </font>
    <font>
      <sz val="20"/>
      <name val="ＭＳ 明朝"/>
      <family val="1"/>
      <charset val="128"/>
    </font>
    <font>
      <sz val="22"/>
      <name val="ＭＳ 明朝"/>
      <family val="1"/>
      <charset val="128"/>
    </font>
    <font>
      <sz val="11"/>
      <color rgb="FFFF0000"/>
      <name val="ＭＳ ゴシック"/>
      <family val="3"/>
      <charset val="128"/>
    </font>
    <font>
      <sz val="10"/>
      <name val="ＭＳ Ｐゴシック"/>
      <family val="3"/>
      <charset val="128"/>
    </font>
    <font>
      <b/>
      <sz val="12"/>
      <name val="ＭＳ 明朝"/>
      <family val="1"/>
      <charset val="128"/>
    </font>
    <font>
      <b/>
      <sz val="14"/>
      <name val="ＭＳ Ｐゴシック"/>
      <family val="3"/>
      <charset val="128"/>
    </font>
    <font>
      <u/>
      <sz val="11"/>
      <name val="ＭＳ Ｐゴシック"/>
      <family val="3"/>
      <charset val="128"/>
    </font>
    <font>
      <u/>
      <sz val="11"/>
      <color theme="10"/>
      <name val="ＭＳ Ｐゴシック"/>
      <family val="3"/>
      <charset val="128"/>
    </font>
    <font>
      <sz val="11"/>
      <color rgb="FFFF0000"/>
      <name val="ＭＳ Ｐゴシック"/>
      <family val="3"/>
      <charset val="128"/>
    </font>
    <font>
      <b/>
      <sz val="12"/>
      <color rgb="FFFF0000"/>
      <name val="ＭＳ Ｐゴシック"/>
      <family val="3"/>
      <charset val="128"/>
    </font>
    <font>
      <u/>
      <sz val="10"/>
      <name val="ＭＳ 明朝"/>
      <family val="1"/>
      <charset val="128"/>
    </font>
    <font>
      <b/>
      <sz val="12"/>
      <color rgb="FFFF0000"/>
      <name val="ＭＳ 明朝"/>
      <family val="1"/>
      <charset val="128"/>
    </font>
    <font>
      <sz val="10"/>
      <color rgb="FFFF0000"/>
      <name val="ＭＳ 明朝"/>
      <family val="1"/>
      <charset val="128"/>
    </font>
    <font>
      <u/>
      <sz val="11"/>
      <name val="ＭＳ 明朝"/>
      <family val="1"/>
      <charset val="128"/>
    </font>
    <font>
      <sz val="11"/>
      <color theme="1"/>
      <name val="ＭＳ Ｐゴシック"/>
      <family val="3"/>
      <charset val="128"/>
    </font>
    <font>
      <sz val="11"/>
      <color theme="0"/>
      <name val="ＭＳ Ｐゴシック"/>
      <family val="3"/>
      <charset val="128"/>
    </font>
    <font>
      <sz val="11"/>
      <name val="HGP創英角ｺﾞｼｯｸUB"/>
      <family val="3"/>
      <charset val="128"/>
    </font>
    <font>
      <b/>
      <sz val="10"/>
      <color rgb="FFFF0000"/>
      <name val="ＭＳ 明朝"/>
      <family val="1"/>
      <charset val="128"/>
    </font>
    <font>
      <b/>
      <sz val="16"/>
      <color rgb="FFFF0000"/>
      <name val="ＭＳ Ｐゴシック"/>
      <family val="3"/>
      <charset val="128"/>
    </font>
    <font>
      <sz val="18"/>
      <color theme="3"/>
      <name val="ＭＳ Ｐゴシック"/>
      <family val="2"/>
      <charset val="128"/>
      <scheme val="major"/>
    </font>
    <font>
      <b/>
      <sz val="11"/>
      <color theme="1"/>
      <name val="ＭＳ Ｐゴシック"/>
      <family val="2"/>
      <charset val="128"/>
      <scheme val="minor"/>
    </font>
    <font>
      <sz val="6"/>
      <name val="ＭＳ Ｐゴシック"/>
      <family val="2"/>
      <charset val="128"/>
      <scheme val="minor"/>
    </font>
    <font>
      <sz val="9"/>
      <name val="ＭＳ Ｐゴシック"/>
      <family val="3"/>
      <charset val="128"/>
    </font>
    <font>
      <sz val="14"/>
      <color theme="0"/>
      <name val="HGS創英角ｺﾞｼｯｸUB"/>
      <family val="3"/>
      <charset val="128"/>
    </font>
    <font>
      <sz val="14"/>
      <name val="HGP創英角ｺﾞｼｯｸUB"/>
      <family val="3"/>
      <charset val="128"/>
    </font>
    <font>
      <sz val="20"/>
      <name val="HGS創英角ｺﾞｼｯｸUB"/>
      <family val="3"/>
      <charset val="128"/>
    </font>
    <font>
      <sz val="11"/>
      <color rgb="FFFF0000"/>
      <name val="HGS創英ﾌﾟﾚｾﾞﾝｽEB"/>
      <family val="1"/>
      <charset val="128"/>
    </font>
    <font>
      <sz val="10"/>
      <color rgb="FFFF0000"/>
      <name val="HGS創英ﾌﾟﾚｾﾞﾝｽEB"/>
      <family val="1"/>
      <charset val="128"/>
    </font>
    <font>
      <sz val="9"/>
      <color rgb="FFFF0000"/>
      <name val="ＭＳ 明朝"/>
      <family val="1"/>
      <charset val="128"/>
    </font>
    <font>
      <b/>
      <sz val="10.5"/>
      <color theme="1"/>
      <name val="ＭＳ ゴシック"/>
      <family val="3"/>
      <charset val="128"/>
    </font>
    <font>
      <b/>
      <sz val="20"/>
      <name val="ＭＳ Ｐゴシック"/>
      <family val="3"/>
      <charset val="128"/>
      <scheme val="minor"/>
    </font>
    <font>
      <b/>
      <sz val="22"/>
      <name val="ＭＳ Ｐゴシック"/>
      <family val="3"/>
      <charset val="128"/>
      <scheme val="minor"/>
    </font>
    <font>
      <b/>
      <sz val="14"/>
      <color theme="1"/>
      <name val="ＭＳ ゴシック"/>
      <family val="3"/>
      <charset val="128"/>
    </font>
    <font>
      <sz val="6"/>
      <name val="ＭＳ Ｐゴシック"/>
      <family val="3"/>
      <charset val="128"/>
      <scheme val="minor"/>
    </font>
    <font>
      <sz val="14"/>
      <color theme="1"/>
      <name val="ＭＳ Ｐゴシック"/>
      <family val="2"/>
      <scheme val="minor"/>
    </font>
    <font>
      <b/>
      <sz val="10.5"/>
      <color rgb="FF0070C0"/>
      <name val="ＭＳ ゴシック"/>
      <family val="3"/>
      <charset val="128"/>
    </font>
    <font>
      <sz val="10.5"/>
      <color theme="1"/>
      <name val="游明朝"/>
      <family val="1"/>
      <charset val="128"/>
    </font>
    <font>
      <b/>
      <sz val="11"/>
      <color rgb="FF0070C0"/>
      <name val="ＭＳ 明朝"/>
      <family val="1"/>
      <charset val="128"/>
    </font>
    <font>
      <b/>
      <sz val="9"/>
      <color rgb="FFFF0000"/>
      <name val="ＭＳ 明朝"/>
      <family val="1"/>
      <charset val="128"/>
    </font>
    <font>
      <sz val="8"/>
      <color rgb="FFFF0000"/>
      <name val="HGS創英ﾌﾟﾚｾﾞﾝｽEB"/>
      <family val="1"/>
      <charset val="128"/>
    </font>
    <font>
      <sz val="11"/>
      <color rgb="FF0070C0"/>
      <name val="HG丸ｺﾞｼｯｸM-PRO"/>
      <family val="3"/>
      <charset val="128"/>
    </font>
    <font>
      <sz val="14"/>
      <name val="ＭＳ 明朝"/>
      <family val="1"/>
      <charset val="128"/>
    </font>
    <font>
      <sz val="11"/>
      <color rgb="FFFF0000"/>
      <name val="ＭＳ 明朝"/>
      <family val="1"/>
      <charset val="128"/>
    </font>
    <font>
      <sz val="11"/>
      <color theme="1"/>
      <name val="ＭＳ 明朝"/>
      <family val="1"/>
      <charset val="128"/>
    </font>
    <font>
      <sz val="9"/>
      <color theme="1"/>
      <name val="ＭＳ 明朝"/>
      <family val="1"/>
      <charset val="128"/>
    </font>
    <font>
      <sz val="10"/>
      <color theme="1"/>
      <name val="ＭＳ 明朝"/>
      <family val="1"/>
      <charset val="128"/>
    </font>
    <font>
      <sz val="8"/>
      <name val="ＭＳ Ｐゴシック"/>
      <family val="3"/>
      <charset val="128"/>
    </font>
    <font>
      <sz val="16"/>
      <color rgb="FFFF0000"/>
      <name val="ＭＳ Ｐゴシック"/>
      <family val="3"/>
      <charset val="128"/>
    </font>
    <font>
      <sz val="12"/>
      <color theme="1"/>
      <name val="BIZ UDPゴシック"/>
      <family val="3"/>
      <charset val="128"/>
    </font>
    <font>
      <sz val="11"/>
      <name val="BIZ UDPゴシック"/>
      <family val="3"/>
      <charset val="128"/>
    </font>
    <font>
      <b/>
      <sz val="12"/>
      <name val="BIZ UDPゴシック"/>
      <family val="3"/>
      <charset val="128"/>
    </font>
    <font>
      <b/>
      <sz val="12"/>
      <color rgb="FFFF0000"/>
      <name val="BIZ UDPゴシック"/>
      <family val="3"/>
      <charset val="128"/>
    </font>
    <font>
      <sz val="11"/>
      <color theme="1"/>
      <name val="BIZ UDPゴシック"/>
      <family val="3"/>
      <charset val="128"/>
    </font>
    <font>
      <b/>
      <sz val="11"/>
      <color rgb="FFFF0000"/>
      <name val="BIZ UDPゴシック"/>
      <family val="3"/>
      <charset val="128"/>
    </font>
    <font>
      <b/>
      <u/>
      <sz val="12"/>
      <name val="BIZ UDPゴシック"/>
      <family val="3"/>
      <charset val="128"/>
    </font>
    <font>
      <sz val="12"/>
      <name val="BIZ UDPゴシック"/>
      <family val="3"/>
      <charset val="128"/>
    </font>
    <font>
      <b/>
      <sz val="12"/>
      <color rgb="FF0000FF"/>
      <name val="BIZ UDPゴシック"/>
      <family val="3"/>
      <charset val="128"/>
    </font>
    <font>
      <b/>
      <sz val="12"/>
      <color theme="1"/>
      <name val="BIZ UDPゴシック"/>
      <family val="3"/>
      <charset val="128"/>
    </font>
    <font>
      <u/>
      <sz val="12"/>
      <color theme="1"/>
      <name val="BIZ UDPゴシック"/>
      <family val="3"/>
      <charset val="128"/>
    </font>
    <font>
      <sz val="12"/>
      <color rgb="FFFF0000"/>
      <name val="BIZ UDPゴシック"/>
      <family val="3"/>
      <charset val="128"/>
    </font>
    <font>
      <sz val="11"/>
      <color theme="0"/>
      <name val="BIZ UDPゴシック"/>
      <family val="3"/>
      <charset val="128"/>
    </font>
    <font>
      <sz val="11"/>
      <color rgb="FF0000FF"/>
      <name val="BIZ UDPゴシック"/>
      <family val="3"/>
      <charset val="128"/>
    </font>
    <font>
      <b/>
      <sz val="11"/>
      <name val="BIZ UDPゴシック"/>
      <family val="3"/>
      <charset val="128"/>
    </font>
    <font>
      <sz val="14"/>
      <name val="BIZ UDPゴシック"/>
      <family val="3"/>
      <charset val="128"/>
    </font>
    <font>
      <sz val="14"/>
      <color theme="10"/>
      <name val="BIZ UDPゴシック"/>
      <family val="3"/>
      <charset val="128"/>
    </font>
    <font>
      <b/>
      <sz val="18"/>
      <color rgb="FFFF0000"/>
      <name val="BIZ UDPゴシック"/>
      <family val="3"/>
      <charset val="128"/>
    </font>
    <font>
      <sz val="11"/>
      <color rgb="FFFF0000"/>
      <name val="BIZ UDPゴシック"/>
      <family val="3"/>
      <charset val="128"/>
    </font>
    <font>
      <sz val="10"/>
      <color rgb="FFFF0000"/>
      <name val="BIZ UDPゴシック"/>
      <family val="3"/>
      <charset val="128"/>
    </font>
    <font>
      <b/>
      <u/>
      <sz val="11"/>
      <name val="BIZ UDPゴシック"/>
      <family val="3"/>
      <charset val="128"/>
    </font>
    <font>
      <sz val="10"/>
      <name val="BIZ UDPゴシック"/>
      <family val="3"/>
      <charset val="128"/>
    </font>
    <font>
      <b/>
      <u/>
      <sz val="12"/>
      <color theme="10"/>
      <name val="BIZ UDPゴシック"/>
      <family val="3"/>
      <charset val="128"/>
    </font>
  </fonts>
  <fills count="2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66FFFF"/>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rgb="FFCCFFCC"/>
        <bgColor indexed="64"/>
      </patternFill>
    </fill>
    <fill>
      <patternFill patternType="solid">
        <fgColor theme="0" tint="-0.14999847407452621"/>
        <bgColor indexed="64"/>
      </patternFill>
    </fill>
    <fill>
      <patternFill patternType="solid">
        <fgColor theme="1"/>
        <bgColor indexed="64"/>
      </patternFill>
    </fill>
    <fill>
      <patternFill patternType="solid">
        <fgColor rgb="FFFFFF66"/>
        <bgColor indexed="64"/>
      </patternFill>
    </fill>
    <fill>
      <patternFill patternType="solid">
        <fgColor rgb="FFFFFF99"/>
        <bgColor indexed="64"/>
      </patternFill>
    </fill>
    <fill>
      <patternFill patternType="solid">
        <fgColor rgb="FF66FF33"/>
        <bgColor indexed="64"/>
      </patternFill>
    </fill>
    <fill>
      <patternFill patternType="solid">
        <fgColor rgb="FF99FF99"/>
        <bgColor indexed="64"/>
      </patternFill>
    </fill>
    <fill>
      <patternFill patternType="solid">
        <fgColor theme="0" tint="-0.249977111117893"/>
        <bgColor indexed="64"/>
      </patternFill>
    </fill>
    <fill>
      <patternFill patternType="solid">
        <fgColor rgb="FFEBFFEB"/>
        <bgColor indexed="64"/>
      </patternFill>
    </fill>
    <fill>
      <patternFill patternType="solid">
        <fgColor rgb="FFCCFF99"/>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55"/>
      </left>
      <right/>
      <top style="hair">
        <color indexed="55"/>
      </top>
      <bottom/>
      <diagonal/>
    </border>
    <border>
      <left/>
      <right/>
      <top style="hair">
        <color indexed="55"/>
      </top>
      <bottom/>
      <diagonal/>
    </border>
    <border>
      <left/>
      <right/>
      <top style="hair">
        <color indexed="55"/>
      </top>
      <bottom style="medium">
        <color indexed="55"/>
      </bottom>
      <diagonal/>
    </border>
    <border>
      <left/>
      <right/>
      <top style="medium">
        <color indexed="55"/>
      </top>
      <bottom/>
      <diagonal/>
    </border>
    <border>
      <left style="thin">
        <color indexed="55"/>
      </left>
      <right/>
      <top style="medium">
        <color indexed="55"/>
      </top>
      <bottom style="hair">
        <color indexed="55"/>
      </bottom>
      <diagonal/>
    </border>
    <border>
      <left/>
      <right/>
      <top style="medium">
        <color indexed="55"/>
      </top>
      <bottom style="hair">
        <color indexed="55"/>
      </bottom>
      <diagonal/>
    </border>
    <border>
      <left/>
      <right style="medium">
        <color indexed="55"/>
      </right>
      <top style="medium">
        <color indexed="55"/>
      </top>
      <bottom style="hair">
        <color indexed="55"/>
      </bottom>
      <diagonal/>
    </border>
    <border>
      <left style="thin">
        <color indexed="55"/>
      </left>
      <right/>
      <top/>
      <bottom style="hair">
        <color indexed="55"/>
      </bottom>
      <diagonal/>
    </border>
    <border>
      <left/>
      <right/>
      <top/>
      <bottom style="hair">
        <color indexed="55"/>
      </bottom>
      <diagonal/>
    </border>
    <border>
      <left/>
      <right style="medium">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right style="medium">
        <color indexed="55"/>
      </right>
      <top style="hair">
        <color indexed="55"/>
      </top>
      <bottom style="hair">
        <color indexed="55"/>
      </bottom>
      <diagonal/>
    </border>
    <border>
      <left style="thin">
        <color indexed="55"/>
      </left>
      <right/>
      <top style="hair">
        <color indexed="55"/>
      </top>
      <bottom/>
      <diagonal/>
    </border>
    <border>
      <left/>
      <right style="medium">
        <color indexed="55"/>
      </right>
      <top style="hair">
        <color indexed="55"/>
      </top>
      <bottom/>
      <diagonal/>
    </border>
    <border>
      <left style="thin">
        <color indexed="55"/>
      </left>
      <right/>
      <top style="hair">
        <color indexed="55"/>
      </top>
      <bottom style="medium">
        <color indexed="55"/>
      </bottom>
      <diagonal/>
    </border>
    <border>
      <left/>
      <right style="medium">
        <color indexed="55"/>
      </right>
      <top style="hair">
        <color indexed="55"/>
      </top>
      <bottom style="medium">
        <color indexed="55"/>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medium">
        <color indexed="55"/>
      </top>
      <bottom style="hair">
        <color indexed="55"/>
      </bottom>
      <diagonal/>
    </border>
    <border>
      <left style="medium">
        <color indexed="55"/>
      </left>
      <right/>
      <top style="hair">
        <color indexed="55"/>
      </top>
      <bottom style="hair">
        <color indexed="55"/>
      </bottom>
      <diagonal/>
    </border>
    <border>
      <left style="medium">
        <color indexed="55"/>
      </left>
      <right/>
      <top/>
      <bottom style="hair">
        <color indexed="55"/>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bottom style="medium">
        <color indexed="64"/>
      </bottom>
      <diagonal/>
    </border>
    <border>
      <left/>
      <right/>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right style="thin">
        <color indexed="64"/>
      </right>
      <top style="thin">
        <color indexed="64"/>
      </top>
      <bottom style="thick">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bottom style="thin">
        <color indexed="64"/>
      </bottom>
      <diagonal/>
    </border>
    <border>
      <left/>
      <right style="thick">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top style="thin">
        <color indexed="64"/>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ck">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ck">
        <color indexed="64"/>
      </left>
      <right style="thin">
        <color indexed="64"/>
      </right>
      <top/>
      <bottom style="thick">
        <color indexed="64"/>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55"/>
      </right>
      <top style="hair">
        <color indexed="55"/>
      </top>
      <bottom/>
      <diagonal/>
    </border>
    <border>
      <left/>
      <right style="thin">
        <color indexed="55"/>
      </right>
      <top/>
      <bottom style="medium">
        <color indexed="55"/>
      </bottom>
      <diagonal/>
    </border>
  </borders>
  <cellStyleXfs count="5">
    <xf numFmtId="0" fontId="0" fillId="0" borderId="0"/>
    <xf numFmtId="38" fontId="1" fillId="0" borderId="0" applyFont="0" applyFill="0" applyBorder="0" applyAlignment="0" applyProtection="0"/>
    <xf numFmtId="0" fontId="1" fillId="0" borderId="0"/>
    <xf numFmtId="0" fontId="1" fillId="0" borderId="0">
      <alignment vertical="center"/>
    </xf>
    <xf numFmtId="0" fontId="21" fillId="0" borderId="0" applyNumberFormat="0" applyFill="0" applyBorder="0" applyAlignment="0" applyProtection="0"/>
  </cellStyleXfs>
  <cellXfs count="614">
    <xf numFmtId="0" fontId="0" fillId="0" borderId="0" xfId="0"/>
    <xf numFmtId="49" fontId="5" fillId="0" borderId="0" xfId="0" applyNumberFormat="1" applyFont="1"/>
    <xf numFmtId="49" fontId="4" fillId="0" borderId="0" xfId="0" applyNumberFormat="1" applyFont="1" applyAlignment="1">
      <alignment horizontal="left"/>
    </xf>
    <xf numFmtId="49" fontId="3" fillId="0" borderId="0" xfId="0" applyNumberFormat="1" applyFont="1" applyAlignment="1">
      <alignment horizontal="center"/>
    </xf>
    <xf numFmtId="0" fontId="0" fillId="0" borderId="0" xfId="0" applyAlignment="1">
      <alignment horizontal="center" vertical="center"/>
    </xf>
    <xf numFmtId="0" fontId="7" fillId="0" borderId="1" xfId="0" applyFont="1" applyBorder="1" applyAlignment="1">
      <alignment vertical="center" wrapText="1"/>
    </xf>
    <xf numFmtId="0" fontId="0" fillId="0" borderId="0" xfId="0" applyAlignment="1">
      <alignment horizontal="right"/>
    </xf>
    <xf numFmtId="0" fontId="0" fillId="0" borderId="0" xfId="0" applyAlignment="1">
      <alignment vertical="center"/>
    </xf>
    <xf numFmtId="49" fontId="3" fillId="0" borderId="0" xfId="0" applyNumberFormat="1" applyFont="1" applyAlignment="1">
      <alignment horizontal="center" vertical="center"/>
    </xf>
    <xf numFmtId="49" fontId="7" fillId="0" borderId="0" xfId="0" applyNumberFormat="1" applyFont="1" applyAlignment="1">
      <alignment horizontal="center" vertical="center"/>
    </xf>
    <xf numFmtId="49" fontId="4" fillId="0" borderId="0" xfId="0" applyNumberFormat="1" applyFont="1" applyAlignment="1">
      <alignment horizontal="left" vertical="center"/>
    </xf>
    <xf numFmtId="0" fontId="0" fillId="0" borderId="1" xfId="0" applyBorder="1" applyAlignment="1">
      <alignment vertical="center" wrapText="1"/>
    </xf>
    <xf numFmtId="0" fontId="10" fillId="2" borderId="0" xfId="0" applyFont="1" applyFill="1" applyAlignment="1">
      <alignment vertical="center"/>
    </xf>
    <xf numFmtId="0" fontId="0" fillId="0" borderId="0" xfId="3" applyFont="1">
      <alignment vertical="center"/>
    </xf>
    <xf numFmtId="0" fontId="13" fillId="0" borderId="0" xfId="3" applyFont="1">
      <alignment vertical="center"/>
    </xf>
    <xf numFmtId="0" fontId="10" fillId="0" borderId="0" xfId="0" applyFont="1" applyAlignment="1">
      <alignment vertical="center"/>
    </xf>
    <xf numFmtId="0" fontId="10" fillId="0" borderId="0" xfId="2" applyFont="1" applyAlignment="1">
      <alignment vertical="center"/>
    </xf>
    <xf numFmtId="0" fontId="10" fillId="2" borderId="0" xfId="0" applyFont="1" applyFill="1" applyAlignment="1">
      <alignment horizontal="right" vertical="center"/>
    </xf>
    <xf numFmtId="0" fontId="10" fillId="0" borderId="0" xfId="2" applyFont="1" applyAlignment="1">
      <alignment horizontal="center" vertical="center"/>
    </xf>
    <xf numFmtId="0" fontId="10" fillId="0" borderId="0" xfId="2" applyFont="1" applyAlignment="1">
      <alignment horizontal="left" vertical="center"/>
    </xf>
    <xf numFmtId="0" fontId="10" fillId="0" borderId="0" xfId="2" applyFont="1" applyAlignment="1">
      <alignment horizontal="right" vertical="center"/>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10" fillId="0" borderId="10" xfId="2" applyFont="1" applyBorder="1" applyAlignment="1">
      <alignment horizontal="left" vertical="center"/>
    </xf>
    <xf numFmtId="0" fontId="10" fillId="0" borderId="11" xfId="2" applyFont="1" applyBorder="1" applyAlignment="1">
      <alignment horizontal="left" vertical="center"/>
    </xf>
    <xf numFmtId="0" fontId="10" fillId="0" borderId="3" xfId="2" applyFont="1" applyBorder="1" applyAlignment="1">
      <alignment horizontal="left" vertical="center"/>
    </xf>
    <xf numFmtId="0" fontId="10" fillId="0" borderId="6" xfId="2" applyFont="1" applyBorder="1" applyAlignment="1">
      <alignment horizontal="left" vertical="center"/>
    </xf>
    <xf numFmtId="0" fontId="10" fillId="0" borderId="2" xfId="2" applyFont="1" applyBorder="1" applyAlignment="1">
      <alignment horizontal="left" vertical="center"/>
    </xf>
    <xf numFmtId="0" fontId="10" fillId="0" borderId="12" xfId="2" applyFont="1" applyBorder="1" applyAlignment="1">
      <alignment horizontal="left" vertical="center"/>
    </xf>
    <xf numFmtId="0" fontId="10" fillId="0" borderId="13" xfId="2" applyFont="1" applyBorder="1" applyAlignment="1">
      <alignment horizontal="left" vertical="center"/>
    </xf>
    <xf numFmtId="176" fontId="10" fillId="2" borderId="0" xfId="0" applyNumberFormat="1" applyFont="1" applyFill="1" applyAlignment="1">
      <alignment vertical="center"/>
    </xf>
    <xf numFmtId="0" fontId="10" fillId="0" borderId="1" xfId="0" applyFont="1" applyBorder="1" applyAlignment="1">
      <alignment horizontal="center" vertical="center"/>
    </xf>
    <xf numFmtId="176" fontId="10" fillId="0" borderId="15" xfId="0" applyNumberFormat="1" applyFont="1" applyBorder="1" applyAlignment="1">
      <alignment horizontal="right" vertical="center"/>
    </xf>
    <xf numFmtId="0" fontId="10" fillId="0" borderId="0" xfId="0" applyFont="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5" fillId="2" borderId="0" xfId="0" applyFont="1" applyFill="1" applyAlignment="1">
      <alignment horizontal="center" vertical="center"/>
    </xf>
    <xf numFmtId="0" fontId="10" fillId="0" borderId="21" xfId="0" applyFont="1" applyBorder="1" applyAlignment="1">
      <alignment horizontal="left" vertical="center"/>
    </xf>
    <xf numFmtId="176" fontId="10" fillId="0" borderId="1" xfId="0" applyNumberFormat="1" applyFont="1" applyBorder="1" applyAlignment="1">
      <alignment horizontal="right" vertical="center"/>
    </xf>
    <xf numFmtId="176" fontId="10" fillId="0" borderId="14" xfId="0" applyNumberFormat="1" applyFont="1" applyBorder="1" applyAlignment="1">
      <alignment horizontal="right" vertical="center"/>
    </xf>
    <xf numFmtId="0" fontId="13" fillId="0" borderId="0" xfId="3" applyFont="1" applyAlignment="1">
      <alignment horizontal="right" vertical="center"/>
    </xf>
    <xf numFmtId="38" fontId="9" fillId="0" borderId="1" xfId="1" applyFont="1" applyFill="1" applyBorder="1" applyAlignment="1">
      <alignment horizontal="right" vertical="center" wrapText="1"/>
    </xf>
    <xf numFmtId="38" fontId="9" fillId="0" borderId="1" xfId="1" applyFont="1" applyBorder="1" applyAlignment="1">
      <alignment horizontal="right" vertical="center"/>
    </xf>
    <xf numFmtId="38" fontId="9" fillId="0" borderId="1" xfId="1" applyFont="1" applyFill="1" applyBorder="1" applyAlignment="1">
      <alignment horizontal="right" vertical="center"/>
    </xf>
    <xf numFmtId="176" fontId="18" fillId="0" borderId="16" xfId="0" applyNumberFormat="1" applyFont="1" applyBorder="1" applyAlignment="1">
      <alignment horizontal="right" vertical="center"/>
    </xf>
    <xf numFmtId="0" fontId="10" fillId="0" borderId="3" xfId="0" applyFont="1" applyBorder="1" applyAlignment="1">
      <alignment horizontal="left" vertical="center"/>
    </xf>
    <xf numFmtId="0" fontId="10" fillId="0" borderId="6" xfId="0" applyFont="1" applyBorder="1" applyAlignment="1">
      <alignment horizontal="center" vertical="center"/>
    </xf>
    <xf numFmtId="38" fontId="5" fillId="0" borderId="0" xfId="1" applyFont="1" applyFill="1" applyBorder="1"/>
    <xf numFmtId="0" fontId="0" fillId="0" borderId="0" xfId="0" applyAlignment="1">
      <alignment wrapText="1"/>
    </xf>
    <xf numFmtId="49" fontId="5" fillId="0" borderId="0" xfId="0" applyNumberFormat="1" applyFont="1" applyAlignment="1">
      <alignment horizontal="center" vertical="center"/>
    </xf>
    <xf numFmtId="0" fontId="5" fillId="0" borderId="0" xfId="0" applyFont="1" applyAlignment="1">
      <alignment horizontal="left" vertical="center" wrapText="1"/>
    </xf>
    <xf numFmtId="177" fontId="9" fillId="0" borderId="1" xfId="0" applyNumberFormat="1" applyFont="1" applyBorder="1" applyAlignment="1">
      <alignment horizontal="right" vertical="center"/>
    </xf>
    <xf numFmtId="0" fontId="0" fillId="0" borderId="0" xfId="0" applyAlignment="1">
      <alignment vertical="center" wrapText="1"/>
    </xf>
    <xf numFmtId="0" fontId="23" fillId="0" borderId="0" xfId="0" applyFont="1" applyAlignment="1">
      <alignment vertical="center"/>
    </xf>
    <xf numFmtId="0" fontId="22" fillId="0" borderId="0" xfId="0" applyFont="1" applyAlignment="1">
      <alignment vertical="center"/>
    </xf>
    <xf numFmtId="49" fontId="9" fillId="0" borderId="0" xfId="0" applyNumberFormat="1" applyFont="1" applyAlignment="1">
      <alignment horizontal="center"/>
    </xf>
    <xf numFmtId="49" fontId="4" fillId="0" borderId="0" xfId="0" applyNumberFormat="1" applyFont="1" applyAlignment="1">
      <alignment horizontal="center" vertical="center"/>
    </xf>
    <xf numFmtId="0" fontId="24" fillId="0" borderId="0" xfId="0" applyFont="1" applyAlignment="1">
      <alignment vertical="center" shrinkToFit="1"/>
    </xf>
    <xf numFmtId="49" fontId="5" fillId="0" borderId="0" xfId="0" applyNumberFormat="1" applyFont="1" applyAlignment="1">
      <alignment vertical="center"/>
    </xf>
    <xf numFmtId="0" fontId="5" fillId="0" borderId="0" xfId="0" applyFont="1" applyAlignment="1" applyProtection="1">
      <alignment vertical="center" shrinkToFit="1"/>
      <protection locked="0"/>
    </xf>
    <xf numFmtId="49" fontId="7" fillId="0" borderId="0" xfId="0" applyNumberFormat="1" applyFont="1" applyAlignment="1">
      <alignment horizontal="left" vertical="center"/>
    </xf>
    <xf numFmtId="0" fontId="0" fillId="0" borderId="0" xfId="0" quotePrefix="1" applyAlignment="1">
      <alignment horizontal="center" vertical="center"/>
    </xf>
    <xf numFmtId="0" fontId="0" fillId="0" borderId="0" xfId="0" applyAlignment="1">
      <alignment horizontal="left" vertical="center"/>
    </xf>
    <xf numFmtId="0" fontId="7" fillId="4" borderId="1"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67"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3" borderId="75" xfId="0" applyFont="1" applyFill="1" applyBorder="1" applyAlignment="1">
      <alignment horizontal="center" vertical="center" wrapText="1"/>
    </xf>
    <xf numFmtId="0" fontId="7" fillId="3" borderId="76" xfId="0" applyFont="1" applyFill="1" applyBorder="1" applyAlignment="1">
      <alignment horizontal="center" vertical="center" wrapText="1"/>
    </xf>
    <xf numFmtId="38" fontId="9" fillId="0" borderId="3" xfId="1" applyFont="1" applyBorder="1" applyAlignment="1">
      <alignment horizontal="center" vertical="center"/>
    </xf>
    <xf numFmtId="177" fontId="19" fillId="0" borderId="4" xfId="0" applyNumberFormat="1" applyFont="1" applyBorder="1" applyAlignment="1">
      <alignment vertical="center"/>
    </xf>
    <xf numFmtId="176" fontId="18" fillId="0" borderId="4" xfId="0" applyNumberFormat="1" applyFont="1" applyBorder="1" applyAlignment="1">
      <alignment horizontal="right" vertical="center"/>
    </xf>
    <xf numFmtId="0" fontId="25" fillId="2" borderId="0" xfId="0" applyFont="1" applyFill="1" applyAlignment="1">
      <alignment vertical="center"/>
    </xf>
    <xf numFmtId="0" fontId="7" fillId="0" borderId="0" xfId="0" applyFont="1" applyAlignment="1">
      <alignment vertical="center"/>
    </xf>
    <xf numFmtId="0" fontId="0" fillId="0" borderId="0" xfId="0" quotePrefix="1" applyAlignment="1">
      <alignment horizontal="right" vertical="center"/>
    </xf>
    <xf numFmtId="180" fontId="13" fillId="0" borderId="0" xfId="3" applyNumberFormat="1" applyFont="1" applyAlignment="1">
      <alignment horizontal="left" vertical="center"/>
    </xf>
    <xf numFmtId="0" fontId="28" fillId="0" borderId="0" xfId="0" applyFont="1" applyAlignment="1">
      <alignment vertical="center"/>
    </xf>
    <xf numFmtId="49" fontId="8" fillId="0" borderId="0" xfId="0" applyNumberFormat="1" applyFont="1" applyAlignment="1">
      <alignment horizontal="left" vertical="center"/>
    </xf>
    <xf numFmtId="0" fontId="8" fillId="0" borderId="0" xfId="0" applyFont="1" applyAlignment="1">
      <alignment horizontal="left" vertical="center"/>
    </xf>
    <xf numFmtId="49" fontId="8" fillId="0" borderId="0" xfId="0" applyNumberFormat="1" applyFont="1" applyAlignment="1">
      <alignment horizontal="left" vertical="center" wrapText="1"/>
    </xf>
    <xf numFmtId="0" fontId="8" fillId="0" borderId="0" xfId="0" applyFont="1" applyAlignment="1">
      <alignment horizontal="left" vertical="center" wrapText="1"/>
    </xf>
    <xf numFmtId="0" fontId="30" fillId="10" borderId="1" xfId="0" applyFont="1" applyFill="1" applyBorder="1" applyAlignment="1">
      <alignment horizontal="center" vertical="center" wrapText="1"/>
    </xf>
    <xf numFmtId="0" fontId="0" fillId="0" borderId="1" xfId="0" applyBorder="1" applyAlignment="1">
      <alignment vertical="center"/>
    </xf>
    <xf numFmtId="0" fontId="32" fillId="0" borderId="0" xfId="0" applyFont="1" applyAlignment="1">
      <alignment horizontal="left" vertical="center"/>
    </xf>
    <xf numFmtId="0" fontId="0" fillId="0" borderId="3" xfId="0" applyBorder="1" applyAlignment="1">
      <alignment horizontal="righ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2" xfId="0" applyBorder="1" applyAlignment="1">
      <alignment horizontal="righ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1" xfId="0" applyBorder="1" applyAlignment="1">
      <alignment horizontal="right" vertical="center" wrapText="1"/>
    </xf>
    <xf numFmtId="0" fontId="10" fillId="0" borderId="0" xfId="0" applyFont="1" applyAlignment="1">
      <alignment horizontal="right" vertical="center"/>
    </xf>
    <xf numFmtId="0" fontId="10" fillId="0" borderId="1" xfId="0" applyFont="1" applyBorder="1" applyAlignment="1">
      <alignment horizontal="center" vertical="center" shrinkToFit="1"/>
    </xf>
    <xf numFmtId="180" fontId="0" fillId="0" borderId="1" xfId="0" applyNumberFormat="1" applyBorder="1" applyAlignment="1">
      <alignment vertical="center" shrinkToFit="1"/>
    </xf>
    <xf numFmtId="38" fontId="0" fillId="0" borderId="1" xfId="1" applyFont="1" applyBorder="1" applyAlignment="1">
      <alignment horizontal="right" vertical="center"/>
    </xf>
    <xf numFmtId="38" fontId="0" fillId="0" borderId="1" xfId="0" applyNumberFormat="1" applyBorder="1" applyAlignment="1">
      <alignment horizontal="right" vertical="center"/>
    </xf>
    <xf numFmtId="0" fontId="0" fillId="0" borderId="1" xfId="0" applyBorder="1" applyAlignment="1">
      <alignment horizontal="center" vertical="center" wrapText="1"/>
    </xf>
    <xf numFmtId="0" fontId="30" fillId="10" borderId="3" xfId="0" applyFont="1" applyFill="1" applyBorder="1" applyAlignment="1">
      <alignment horizontal="center" vertical="center"/>
    </xf>
    <xf numFmtId="0" fontId="29" fillId="11" borderId="89" xfId="0" applyFont="1" applyFill="1" applyBorder="1" applyAlignment="1">
      <alignment vertical="center"/>
    </xf>
    <xf numFmtId="0" fontId="29" fillId="11" borderId="90" xfId="0" applyFont="1" applyFill="1" applyBorder="1" applyAlignment="1">
      <alignment vertical="center"/>
    </xf>
    <xf numFmtId="0" fontId="37" fillId="11" borderId="88" xfId="0" applyFont="1" applyFill="1" applyBorder="1" applyAlignment="1">
      <alignment vertical="center" wrapText="1"/>
    </xf>
    <xf numFmtId="0" fontId="0" fillId="13" borderId="1" xfId="0" applyFill="1" applyBorder="1" applyAlignment="1">
      <alignment horizontal="center" vertical="center" wrapText="1"/>
    </xf>
    <xf numFmtId="0" fontId="0" fillId="3" borderId="1" xfId="0" applyFill="1" applyBorder="1" applyAlignment="1">
      <alignment horizontal="center" vertical="center" wrapText="1"/>
    </xf>
    <xf numFmtId="0" fontId="38" fillId="0" borderId="0" xfId="0" applyFont="1" applyAlignment="1">
      <alignment vertical="center" wrapText="1"/>
    </xf>
    <xf numFmtId="0" fontId="39" fillId="0" borderId="0" xfId="0" applyFont="1" applyAlignment="1">
      <alignment vertical="center" wrapText="1"/>
    </xf>
    <xf numFmtId="0" fontId="36" fillId="3" borderId="1" xfId="0" applyFont="1" applyFill="1" applyBorder="1" applyAlignment="1">
      <alignment horizontal="center" vertical="center" wrapText="1"/>
    </xf>
    <xf numFmtId="38" fontId="0" fillId="0" borderId="1" xfId="1" applyFont="1" applyBorder="1" applyAlignment="1">
      <alignment vertical="center"/>
    </xf>
    <xf numFmtId="38" fontId="0" fillId="0" borderId="1" xfId="0" applyNumberFormat="1" applyBorder="1" applyAlignment="1">
      <alignment vertical="center"/>
    </xf>
    <xf numFmtId="0" fontId="0" fillId="9" borderId="2" xfId="0" applyFill="1" applyBorder="1" applyAlignment="1">
      <alignment horizontal="left" vertical="center" wrapText="1"/>
    </xf>
    <xf numFmtId="57" fontId="0" fillId="0" borderId="1" xfId="0" applyNumberFormat="1" applyBorder="1" applyAlignment="1">
      <alignment horizontal="center" vertical="center" shrinkToFit="1"/>
    </xf>
    <xf numFmtId="0" fontId="0" fillId="9" borderId="8" xfId="0" applyFill="1" applyBorder="1" applyAlignment="1">
      <alignment horizontal="left" vertical="center" wrapText="1"/>
    </xf>
    <xf numFmtId="38" fontId="0" fillId="0" borderId="1" xfId="1" applyFont="1" applyBorder="1" applyAlignment="1">
      <alignment horizontal="right" vertical="center" wrapText="1"/>
    </xf>
    <xf numFmtId="176" fontId="10" fillId="0" borderId="1" xfId="0" applyNumberFormat="1" applyFont="1" applyBorder="1" applyAlignment="1" applyProtection="1">
      <alignment horizontal="right" vertical="center"/>
      <protection locked="0"/>
    </xf>
    <xf numFmtId="176" fontId="10" fillId="0" borderId="14" xfId="0" applyNumberFormat="1" applyFont="1" applyBorder="1" applyAlignment="1" applyProtection="1">
      <alignment horizontal="right" vertical="center"/>
      <protection locked="0"/>
    </xf>
    <xf numFmtId="176" fontId="10" fillId="0" borderId="1" xfId="0" applyNumberFormat="1" applyFont="1" applyBorder="1" applyAlignment="1" applyProtection="1">
      <alignment horizontal="center" vertical="center"/>
      <protection locked="0"/>
    </xf>
    <xf numFmtId="176" fontId="10" fillId="0" borderId="14" xfId="0" applyNumberFormat="1" applyFont="1" applyBorder="1" applyAlignment="1" applyProtection="1">
      <alignment horizontal="center" vertical="center"/>
      <protection locked="0"/>
    </xf>
    <xf numFmtId="0" fontId="0" fillId="0" borderId="4" xfId="0" applyBorder="1" applyAlignment="1" applyProtection="1">
      <alignment vertical="center" wrapText="1"/>
      <protection locked="0"/>
    </xf>
    <xf numFmtId="0" fontId="10" fillId="0" borderId="1" xfId="0" applyFont="1" applyBorder="1" applyAlignment="1" applyProtection="1">
      <alignment horizontal="left" vertical="center" wrapText="1"/>
      <protection locked="0"/>
    </xf>
    <xf numFmtId="0" fontId="10" fillId="0" borderId="14" xfId="0" applyFont="1" applyBorder="1" applyAlignment="1" applyProtection="1">
      <alignment horizontal="left" vertical="center" wrapText="1"/>
      <protection locked="0"/>
    </xf>
    <xf numFmtId="0" fontId="22" fillId="0" borderId="0" xfId="0" applyFont="1" applyAlignment="1">
      <alignment horizontal="left" vertical="center" wrapText="1"/>
    </xf>
    <xf numFmtId="49" fontId="4" fillId="0" borderId="0" xfId="0" applyNumberFormat="1" applyFont="1" applyAlignment="1">
      <alignment horizontal="center"/>
    </xf>
    <xf numFmtId="181" fontId="4" fillId="0" borderId="0" xfId="0" applyNumberFormat="1" applyFont="1" applyAlignment="1">
      <alignment horizontal="left"/>
    </xf>
    <xf numFmtId="0" fontId="42" fillId="0" borderId="0" xfId="0" applyFont="1" applyAlignment="1">
      <alignment vertical="center" shrinkToFit="1"/>
    </xf>
    <xf numFmtId="182" fontId="10" fillId="0" borderId="1" xfId="0" applyNumberFormat="1" applyFont="1" applyBorder="1" applyAlignment="1" applyProtection="1">
      <alignment horizontal="center" vertical="center" shrinkToFit="1"/>
      <protection locked="0"/>
    </xf>
    <xf numFmtId="0" fontId="10" fillId="0" borderId="7"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0" fontId="10" fillId="0" borderId="11" xfId="0" applyFont="1" applyBorder="1" applyAlignment="1">
      <alignment vertical="center"/>
    </xf>
    <xf numFmtId="0" fontId="31" fillId="2" borderId="13" xfId="0" applyFont="1" applyFill="1" applyBorder="1" applyAlignment="1">
      <alignment horizontal="left" vertical="center"/>
    </xf>
    <xf numFmtId="0" fontId="10" fillId="0" borderId="14" xfId="0" applyFont="1" applyBorder="1" applyAlignment="1">
      <alignment horizontal="center" vertical="center"/>
    </xf>
    <xf numFmtId="0" fontId="10" fillId="0" borderId="14" xfId="0" applyFont="1" applyBorder="1" applyAlignment="1">
      <alignment horizontal="center" vertical="center" shrinkToFit="1"/>
    </xf>
    <xf numFmtId="0" fontId="43" fillId="0" borderId="14"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97" xfId="0" applyFont="1" applyBorder="1" applyAlignment="1">
      <alignment horizontal="justify" vertical="center" wrapText="1"/>
    </xf>
    <xf numFmtId="3" fontId="43" fillId="0" borderId="98" xfId="0" applyNumberFormat="1" applyFont="1" applyBorder="1" applyAlignment="1">
      <alignment horizontal="right" vertical="center" wrapText="1"/>
    </xf>
    <xf numFmtId="0" fontId="43" fillId="0" borderId="98" xfId="0" applyFont="1" applyBorder="1" applyAlignment="1">
      <alignment horizontal="right" vertical="center" wrapText="1"/>
    </xf>
    <xf numFmtId="3" fontId="43" fillId="0" borderId="99" xfId="0" applyNumberFormat="1" applyFont="1" applyBorder="1" applyAlignment="1">
      <alignment horizontal="right" vertical="center" wrapText="1"/>
    </xf>
    <xf numFmtId="0" fontId="43" fillId="0" borderId="2" xfId="0" applyFont="1" applyBorder="1" applyAlignment="1">
      <alignment horizontal="justify" vertical="center" wrapText="1"/>
    </xf>
    <xf numFmtId="0" fontId="43" fillId="0" borderId="103" xfId="0" applyFont="1" applyBorder="1" applyAlignment="1">
      <alignment horizontal="justify" vertical="center" wrapText="1"/>
    </xf>
    <xf numFmtId="0" fontId="43" fillId="0" borderId="1" xfId="0" applyFont="1" applyBorder="1" applyAlignment="1">
      <alignment horizontal="right" vertical="center" wrapText="1"/>
    </xf>
    <xf numFmtId="3" fontId="43" fillId="0" borderId="95" xfId="0" applyNumberFormat="1" applyFont="1" applyBorder="1" applyAlignment="1">
      <alignment horizontal="right" vertical="center" wrapText="1"/>
    </xf>
    <xf numFmtId="0" fontId="43" fillId="0" borderId="100" xfId="0" applyFont="1" applyBorder="1" applyAlignment="1">
      <alignment horizontal="justify" vertical="center" wrapText="1"/>
    </xf>
    <xf numFmtId="0" fontId="43" fillId="0" borderId="101" xfId="0" applyFont="1" applyBorder="1" applyAlignment="1">
      <alignment horizontal="right" vertical="center" wrapText="1"/>
    </xf>
    <xf numFmtId="3" fontId="43" fillId="0" borderId="102" xfId="0" applyNumberFormat="1" applyFont="1" applyBorder="1" applyAlignment="1">
      <alignment horizontal="right" vertical="center" wrapText="1"/>
    </xf>
    <xf numFmtId="0" fontId="43" fillId="0" borderId="67" xfId="0" applyFont="1" applyBorder="1" applyAlignment="1">
      <alignment horizontal="justify" vertical="center" wrapText="1"/>
    </xf>
    <xf numFmtId="0" fontId="43" fillId="0" borderId="67" xfId="0" applyFont="1" applyBorder="1" applyAlignment="1">
      <alignment horizontal="right" vertical="center" wrapText="1"/>
    </xf>
    <xf numFmtId="3" fontId="43" fillId="0" borderId="67" xfId="0" applyNumberFormat="1" applyFont="1" applyBorder="1" applyAlignment="1">
      <alignment horizontal="right" vertical="center" wrapText="1"/>
    </xf>
    <xf numFmtId="0" fontId="43" fillId="0" borderId="1" xfId="0" applyFont="1" applyBorder="1" applyAlignment="1">
      <alignment horizontal="justify" vertical="center" wrapText="1"/>
    </xf>
    <xf numFmtId="3" fontId="43" fillId="0" borderId="1" xfId="0" applyNumberFormat="1" applyFont="1" applyBorder="1" applyAlignment="1">
      <alignment horizontal="right" vertical="center" wrapText="1"/>
    </xf>
    <xf numFmtId="0" fontId="10" fillId="0" borderId="12" xfId="0" applyFont="1" applyBorder="1" applyAlignment="1">
      <alignment vertical="center"/>
    </xf>
    <xf numFmtId="0" fontId="10" fillId="0" borderId="13" xfId="0" applyFont="1" applyBorder="1" applyAlignment="1">
      <alignment vertical="center"/>
    </xf>
    <xf numFmtId="0" fontId="10" fillId="0" borderId="65" xfId="0" applyFont="1" applyBorder="1" applyAlignment="1">
      <alignment vertical="center"/>
    </xf>
    <xf numFmtId="0" fontId="15" fillId="2" borderId="11" xfId="0" applyFont="1" applyFill="1" applyBorder="1" applyAlignment="1">
      <alignment horizontal="center" vertical="center"/>
    </xf>
    <xf numFmtId="0" fontId="10" fillId="0" borderId="11" xfId="0" applyFont="1" applyBorder="1" applyAlignment="1">
      <alignment horizontal="center" vertical="center"/>
    </xf>
    <xf numFmtId="0" fontId="31" fillId="2" borderId="0" xfId="0" applyFont="1" applyFill="1" applyAlignment="1">
      <alignment horizontal="left" vertical="center"/>
    </xf>
    <xf numFmtId="0" fontId="10" fillId="2" borderId="13" xfId="0" applyFont="1" applyFill="1" applyBorder="1" applyAlignment="1">
      <alignment vertical="center"/>
    </xf>
    <xf numFmtId="176" fontId="10" fillId="2" borderId="13" xfId="0" applyNumberFormat="1" applyFont="1" applyFill="1" applyBorder="1" applyAlignment="1">
      <alignment vertical="center"/>
    </xf>
    <xf numFmtId="0" fontId="15" fillId="2" borderId="8" xfId="0" applyFont="1" applyFill="1" applyBorder="1" applyAlignment="1">
      <alignment horizontal="center" vertical="center"/>
    </xf>
    <xf numFmtId="0" fontId="10" fillId="0" borderId="8" xfId="0" applyFont="1" applyBorder="1" applyAlignment="1">
      <alignment horizontal="center" vertical="center"/>
    </xf>
    <xf numFmtId="0" fontId="51" fillId="0" borderId="0" xfId="0" applyFont="1" applyAlignment="1">
      <alignment vertical="center"/>
    </xf>
    <xf numFmtId="0" fontId="10" fillId="2" borderId="11" xfId="0" applyFont="1" applyFill="1" applyBorder="1" applyAlignment="1">
      <alignment vertical="center"/>
    </xf>
    <xf numFmtId="0" fontId="44" fillId="2" borderId="10" xfId="0" applyFont="1" applyFill="1" applyBorder="1" applyAlignment="1">
      <alignment horizontal="center" vertical="center"/>
    </xf>
    <xf numFmtId="0" fontId="0" fillId="2" borderId="0" xfId="0" applyFill="1" applyAlignment="1">
      <alignment horizontal="center" vertical="center"/>
    </xf>
    <xf numFmtId="0" fontId="45" fillId="2" borderId="11" xfId="0" applyFont="1" applyFill="1" applyBorder="1" applyAlignment="1">
      <alignment horizontal="center" vertical="center"/>
    </xf>
    <xf numFmtId="0" fontId="54" fillId="0" borderId="13" xfId="0" applyFont="1" applyBorder="1" applyAlignment="1">
      <alignment vertical="center"/>
    </xf>
    <xf numFmtId="0" fontId="10" fillId="2" borderId="0" xfId="0" applyFont="1" applyFill="1" applyAlignment="1">
      <alignment vertical="center" shrinkToFit="1"/>
    </xf>
    <xf numFmtId="176" fontId="43" fillId="0" borderId="101" xfId="0" applyNumberFormat="1" applyFont="1" applyBorder="1" applyAlignment="1">
      <alignment horizontal="right" vertical="center" wrapText="1"/>
    </xf>
    <xf numFmtId="176" fontId="43" fillId="0" borderId="102" xfId="0" applyNumberFormat="1" applyFont="1" applyBorder="1" applyAlignment="1">
      <alignment horizontal="right" vertical="center" wrapText="1"/>
    </xf>
    <xf numFmtId="176" fontId="10" fillId="0" borderId="67" xfId="0" applyNumberFormat="1" applyFont="1" applyBorder="1" applyAlignment="1">
      <alignment horizontal="right" vertical="center"/>
    </xf>
    <xf numFmtId="176" fontId="10" fillId="0" borderId="106" xfId="0" applyNumberFormat="1" applyFont="1" applyBorder="1" applyAlignment="1">
      <alignment horizontal="right" vertical="center"/>
    </xf>
    <xf numFmtId="176" fontId="10" fillId="0" borderId="107" xfId="0" applyNumberFormat="1" applyFont="1" applyBorder="1" applyAlignment="1">
      <alignment horizontal="right" vertical="center"/>
    </xf>
    <xf numFmtId="176" fontId="10" fillId="0" borderId="102" xfId="0" applyNumberFormat="1" applyFont="1" applyBorder="1" applyAlignment="1">
      <alignment horizontal="right" vertical="center"/>
    </xf>
    <xf numFmtId="176" fontId="10" fillId="0" borderId="99"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25" fillId="0" borderId="0" xfId="0" applyFont="1" applyAlignment="1">
      <alignment horizontal="left" vertical="center"/>
    </xf>
    <xf numFmtId="38" fontId="57" fillId="0" borderId="1" xfId="1" applyFont="1" applyBorder="1" applyAlignment="1">
      <alignment horizontal="center" vertical="center" wrapText="1"/>
    </xf>
    <xf numFmtId="38" fontId="57" fillId="0" borderId="1" xfId="1" applyFont="1" applyBorder="1" applyAlignment="1">
      <alignment horizontal="center" vertical="center"/>
    </xf>
    <xf numFmtId="38" fontId="57" fillId="0" borderId="3" xfId="1" applyFont="1" applyBorder="1" applyAlignment="1">
      <alignment horizontal="center" vertical="center"/>
    </xf>
    <xf numFmtId="38" fontId="57" fillId="0" borderId="2" xfId="1" applyFont="1" applyBorder="1" applyAlignment="1">
      <alignment horizontal="center" vertical="center" wrapText="1"/>
    </xf>
    <xf numFmtId="182" fontId="58" fillId="0" borderId="1" xfId="1" applyNumberFormat="1" applyFont="1" applyBorder="1" applyAlignment="1">
      <alignment horizontal="center" vertical="center" wrapText="1"/>
    </xf>
    <xf numFmtId="38" fontId="57" fillId="0" borderId="1" xfId="1" applyFont="1" applyBorder="1" applyAlignment="1">
      <alignment horizontal="right" vertical="center" wrapText="1"/>
    </xf>
    <xf numFmtId="38" fontId="57" fillId="0" borderId="1" xfId="1" applyFont="1" applyBorder="1" applyAlignment="1">
      <alignment horizontal="right" vertical="center"/>
    </xf>
    <xf numFmtId="38" fontId="57" fillId="0" borderId="3" xfId="1" applyFont="1" applyBorder="1" applyAlignment="1">
      <alignment horizontal="right" vertical="center"/>
    </xf>
    <xf numFmtId="182" fontId="57" fillId="0" borderId="1" xfId="1" applyNumberFormat="1" applyFont="1" applyBorder="1" applyAlignment="1">
      <alignment horizontal="right" vertical="center"/>
    </xf>
    <xf numFmtId="58" fontId="0" fillId="0" borderId="1" xfId="0" applyNumberFormat="1" applyBorder="1" applyAlignment="1">
      <alignment horizontal="center" vertical="center" shrinkToFit="1"/>
    </xf>
    <xf numFmtId="0" fontId="60" fillId="0" borderId="1" xfId="0" applyFont="1" applyBorder="1" applyAlignment="1">
      <alignment horizontal="left" vertical="top" wrapText="1"/>
    </xf>
    <xf numFmtId="0" fontId="60" fillId="0" borderId="1" xfId="0" applyFont="1" applyBorder="1" applyAlignment="1">
      <alignment horizontal="left" vertical="top"/>
    </xf>
    <xf numFmtId="0" fontId="60" fillId="0" borderId="1" xfId="0" applyFont="1" applyBorder="1" applyAlignment="1">
      <alignment vertical="center" wrapText="1"/>
    </xf>
    <xf numFmtId="0" fontId="60" fillId="0" borderId="1" xfId="0" applyFont="1" applyBorder="1" applyAlignment="1">
      <alignment vertical="top" wrapText="1"/>
    </xf>
    <xf numFmtId="38" fontId="57" fillId="0" borderId="1" xfId="1" applyFont="1" applyBorder="1" applyAlignment="1">
      <alignment horizontal="center" vertical="center" shrinkToFit="1"/>
    </xf>
    <xf numFmtId="38" fontId="57" fillId="0" borderId="3" xfId="1" applyFont="1" applyBorder="1" applyAlignment="1">
      <alignment horizontal="center" vertical="center" shrinkToFit="1"/>
    </xf>
    <xf numFmtId="177" fontId="36" fillId="20" borderId="1" xfId="0" applyNumberFormat="1" applyFont="1" applyFill="1" applyBorder="1"/>
    <xf numFmtId="49" fontId="61" fillId="0" borderId="0" xfId="0" applyNumberFormat="1" applyFont="1" applyAlignment="1">
      <alignment horizontal="left" vertical="center"/>
    </xf>
    <xf numFmtId="0" fontId="62" fillId="0" borderId="87" xfId="0" applyFont="1" applyBorder="1" applyAlignment="1">
      <alignment horizontal="left" vertical="center"/>
    </xf>
    <xf numFmtId="0" fontId="62" fillId="0" borderId="87" xfId="0" applyFont="1" applyBorder="1" applyAlignment="1">
      <alignment vertical="center"/>
    </xf>
    <xf numFmtId="0" fontId="63" fillId="0" borderId="0" xfId="0" applyFont="1" applyAlignment="1">
      <alignment vertical="center"/>
    </xf>
    <xf numFmtId="0" fontId="64" fillId="0" borderId="87" xfId="0" applyFont="1" applyBorder="1" applyAlignment="1">
      <alignment vertical="center"/>
    </xf>
    <xf numFmtId="0" fontId="65" fillId="0" borderId="87" xfId="0" applyFont="1" applyBorder="1" applyAlignment="1">
      <alignment vertical="center"/>
    </xf>
    <xf numFmtId="0" fontId="62" fillId="0" borderId="87" xfId="0" applyFont="1" applyBorder="1" applyAlignment="1">
      <alignment vertical="center" shrinkToFit="1"/>
    </xf>
    <xf numFmtId="0" fontId="69" fillId="0" borderId="0" xfId="0" applyFont="1" applyAlignment="1">
      <alignment vertical="center"/>
    </xf>
    <xf numFmtId="0" fontId="69" fillId="0" borderId="87" xfId="0" applyFont="1" applyBorder="1" applyAlignment="1">
      <alignment vertical="center"/>
    </xf>
    <xf numFmtId="0" fontId="63" fillId="0" borderId="0" xfId="0" applyFont="1"/>
    <xf numFmtId="0" fontId="69" fillId="0" borderId="91" xfId="0" applyFont="1" applyBorder="1" applyAlignment="1">
      <alignment vertical="center"/>
    </xf>
    <xf numFmtId="0" fontId="62" fillId="7" borderId="1" xfId="0" applyFont="1" applyFill="1" applyBorder="1" applyAlignment="1">
      <alignment vertical="center"/>
    </xf>
    <xf numFmtId="0" fontId="69" fillId="5" borderId="1" xfId="0" applyFont="1" applyFill="1" applyBorder="1" applyAlignment="1">
      <alignment vertical="center"/>
    </xf>
    <xf numFmtId="0" fontId="69" fillId="0" borderId="0" xfId="0" applyFont="1"/>
    <xf numFmtId="0" fontId="63" fillId="6" borderId="1" xfId="0" applyFont="1" applyFill="1" applyBorder="1" applyAlignment="1">
      <alignment horizontal="left" vertical="center" wrapText="1" indent="1"/>
    </xf>
    <xf numFmtId="0" fontId="74" fillId="8" borderId="1" xfId="0" applyFont="1" applyFill="1" applyBorder="1" applyAlignment="1">
      <alignment horizontal="left" vertical="center" wrapText="1" indent="1"/>
    </xf>
    <xf numFmtId="0" fontId="63" fillId="16" borderId="1" xfId="0" applyFont="1" applyFill="1" applyBorder="1" applyAlignment="1">
      <alignment horizontal="left" vertical="center" wrapText="1" indent="1"/>
    </xf>
    <xf numFmtId="0" fontId="63" fillId="3" borderId="1" xfId="0" applyFont="1" applyFill="1" applyBorder="1" applyAlignment="1">
      <alignment horizontal="left" vertical="center" wrapText="1" indent="1"/>
    </xf>
    <xf numFmtId="0" fontId="63" fillId="19" borderId="1" xfId="0" applyFont="1" applyFill="1" applyBorder="1" applyAlignment="1">
      <alignment horizontal="left" vertical="center" wrapText="1" indent="1"/>
    </xf>
    <xf numFmtId="0" fontId="63" fillId="9" borderId="1" xfId="0" applyFont="1" applyFill="1" applyBorder="1" applyAlignment="1">
      <alignment horizontal="left" vertical="center" wrapText="1" indent="1"/>
    </xf>
    <xf numFmtId="0" fontId="63" fillId="0" borderId="1" xfId="0" applyFont="1" applyBorder="1" applyAlignment="1">
      <alignment horizontal="left" vertical="center" wrapText="1"/>
    </xf>
    <xf numFmtId="0" fontId="65" fillId="0" borderId="3" xfId="0" applyFont="1" applyBorder="1" applyAlignment="1">
      <alignment horizontal="center" vertical="center"/>
    </xf>
    <xf numFmtId="0" fontId="63" fillId="0" borderId="1" xfId="0" applyFont="1" applyBorder="1" applyAlignment="1">
      <alignment vertical="center" wrapText="1"/>
    </xf>
    <xf numFmtId="0" fontId="64" fillId="5" borderId="3" xfId="0" applyFont="1" applyFill="1" applyBorder="1" applyAlignment="1">
      <alignment horizontal="center" vertical="center"/>
    </xf>
    <xf numFmtId="0" fontId="64" fillId="0" borderId="3" xfId="0" applyFont="1" applyBorder="1" applyAlignment="1">
      <alignment horizontal="center" vertical="center"/>
    </xf>
    <xf numFmtId="0" fontId="63" fillId="0" borderId="0" xfId="0" applyFont="1" applyAlignment="1">
      <alignment vertical="center" wrapText="1"/>
    </xf>
    <xf numFmtId="0" fontId="77" fillId="0" borderId="0" xfId="0" applyFont="1" applyAlignment="1">
      <alignment vertical="center"/>
    </xf>
    <xf numFmtId="0" fontId="76" fillId="6" borderId="0" xfId="0" applyFont="1" applyFill="1" applyAlignment="1">
      <alignment vertical="center" wrapText="1"/>
    </xf>
    <xf numFmtId="0" fontId="63" fillId="6" borderId="0" xfId="0" applyFont="1" applyFill="1" applyAlignment="1">
      <alignment vertical="center" wrapText="1"/>
    </xf>
    <xf numFmtId="0" fontId="63" fillId="6" borderId="0" xfId="0" applyFont="1" applyFill="1" applyAlignment="1">
      <alignment vertical="center"/>
    </xf>
    <xf numFmtId="0" fontId="76" fillId="0" borderId="0" xfId="0" applyFont="1" applyAlignment="1">
      <alignment vertical="center" wrapText="1"/>
    </xf>
    <xf numFmtId="0" fontId="80" fillId="0" borderId="69" xfId="0" applyFont="1" applyBorder="1" applyAlignment="1" applyProtection="1">
      <alignment horizontal="center" vertical="center" shrinkToFit="1"/>
      <protection locked="0"/>
    </xf>
    <xf numFmtId="58" fontId="63" fillId="0" borderId="0" xfId="0" applyNumberFormat="1" applyFont="1" applyAlignment="1">
      <alignment vertical="center"/>
    </xf>
    <xf numFmtId="0" fontId="63" fillId="0" borderId="95" xfId="0" applyFont="1" applyBorder="1" applyAlignment="1">
      <alignment vertical="center" wrapText="1"/>
    </xf>
    <xf numFmtId="0" fontId="80" fillId="0" borderId="0" xfId="0" applyFont="1" applyAlignment="1">
      <alignment vertical="center"/>
    </xf>
    <xf numFmtId="0" fontId="63" fillId="0" borderId="95" xfId="0" applyFont="1" applyBorder="1" applyAlignment="1">
      <alignment horizontal="left" vertical="center" wrapText="1"/>
    </xf>
    <xf numFmtId="0" fontId="76" fillId="6" borderId="0" xfId="0" applyFont="1" applyFill="1" applyAlignment="1">
      <alignment horizontal="left" vertical="center" wrapText="1"/>
    </xf>
    <xf numFmtId="0" fontId="63" fillId="0" borderId="0" xfId="0" applyFont="1" applyAlignment="1">
      <alignment horizontal="left" vertical="center" wrapText="1"/>
    </xf>
    <xf numFmtId="179" fontId="67" fillId="0" borderId="0" xfId="0" applyNumberFormat="1" applyFont="1" applyAlignment="1">
      <alignment vertical="center"/>
    </xf>
    <xf numFmtId="179" fontId="63" fillId="0" borderId="0" xfId="0" applyNumberFormat="1" applyFont="1" applyAlignment="1">
      <alignment vertical="center" wrapText="1"/>
    </xf>
    <xf numFmtId="0" fontId="63" fillId="0" borderId="95" xfId="0" applyFont="1" applyBorder="1" applyAlignment="1">
      <alignment horizontal="right" vertical="center" wrapText="1"/>
    </xf>
    <xf numFmtId="0" fontId="63" fillId="0" borderId="96" xfId="0" applyFont="1" applyBorder="1" applyAlignment="1">
      <alignment horizontal="right" vertical="center" wrapText="1"/>
    </xf>
    <xf numFmtId="0" fontId="67" fillId="0" borderId="0" xfId="0" applyFont="1" applyAlignment="1">
      <alignment vertical="center"/>
    </xf>
    <xf numFmtId="0" fontId="80" fillId="0" borderId="73" xfId="0" applyFont="1" applyBorder="1" applyAlignment="1" applyProtection="1">
      <alignment vertical="center"/>
      <protection locked="0"/>
    </xf>
    <xf numFmtId="0" fontId="81" fillId="0" borderId="0" xfId="0" applyFont="1" applyAlignment="1">
      <alignment vertical="center"/>
    </xf>
    <xf numFmtId="0" fontId="76" fillId="13" borderId="0" xfId="0" applyFont="1" applyFill="1" applyAlignment="1">
      <alignment vertical="center"/>
    </xf>
    <xf numFmtId="0" fontId="76" fillId="0" borderId="3" xfId="0" applyFont="1" applyBorder="1" applyAlignment="1">
      <alignment vertical="center"/>
    </xf>
    <xf numFmtId="0" fontId="63" fillId="0" borderId="8" xfId="0" applyFont="1" applyBorder="1" applyAlignment="1">
      <alignment vertical="center"/>
    </xf>
    <xf numFmtId="0" fontId="63" fillId="0" borderId="9" xfId="0" applyFont="1" applyBorder="1" applyAlignment="1">
      <alignment vertical="center"/>
    </xf>
    <xf numFmtId="0" fontId="63" fillId="0" borderId="96" xfId="0" applyFont="1" applyBorder="1" applyAlignment="1">
      <alignment vertical="center" wrapText="1"/>
    </xf>
    <xf numFmtId="0" fontId="76" fillId="0" borderId="95" xfId="0" applyFont="1" applyBorder="1" applyAlignment="1">
      <alignment vertical="center" wrapText="1"/>
    </xf>
    <xf numFmtId="0" fontId="75" fillId="0" borderId="0" xfId="0" applyFont="1" applyAlignment="1">
      <alignment vertical="center" wrapText="1"/>
    </xf>
    <xf numFmtId="0" fontId="76" fillId="6" borderId="0" xfId="0" applyFont="1" applyFill="1" applyAlignment="1">
      <alignment horizontal="left" vertical="center"/>
    </xf>
    <xf numFmtId="0" fontId="63" fillId="0" borderId="95" xfId="0" applyFont="1" applyBorder="1" applyAlignment="1">
      <alignment vertical="center" shrinkToFit="1"/>
    </xf>
    <xf numFmtId="0" fontId="63" fillId="0" borderId="0" xfId="0" applyFont="1" applyAlignment="1">
      <alignment wrapText="1"/>
    </xf>
    <xf numFmtId="0" fontId="76" fillId="6" borderId="0" xfId="0" applyFont="1" applyFill="1" applyAlignment="1">
      <alignment wrapText="1"/>
    </xf>
    <xf numFmtId="0" fontId="63" fillId="6" borderId="0" xfId="0" applyFont="1" applyFill="1"/>
    <xf numFmtId="0" fontId="80" fillId="0" borderId="0" xfId="0" applyFont="1" applyAlignment="1">
      <alignment horizontal="left" vertical="center" indent="1"/>
    </xf>
    <xf numFmtId="0" fontId="63" fillId="0" borderId="0" xfId="0" applyFont="1" applyAlignment="1">
      <alignment horizontal="left" vertical="center" indent="1"/>
    </xf>
    <xf numFmtId="0" fontId="17" fillId="0" borderId="23" xfId="0" applyFont="1" applyBorder="1" applyAlignment="1">
      <alignment horizontal="left" vertical="center" shrinkToFit="1"/>
    </xf>
    <xf numFmtId="0" fontId="17" fillId="0" borderId="36" xfId="0" applyFont="1" applyBorder="1" applyAlignment="1">
      <alignment horizontal="left" vertical="center" shrinkToFit="1"/>
    </xf>
    <xf numFmtId="0" fontId="10" fillId="0" borderId="10" xfId="2" applyFont="1" applyBorder="1" applyAlignment="1">
      <alignment vertical="center"/>
    </xf>
    <xf numFmtId="0" fontId="10" fillId="0" borderId="11" xfId="2" applyFont="1" applyBorder="1" applyAlignment="1">
      <alignment vertical="center"/>
    </xf>
    <xf numFmtId="0" fontId="10" fillId="0" borderId="7" xfId="2" applyFont="1" applyBorder="1" applyAlignment="1">
      <alignment vertical="center"/>
    </xf>
    <xf numFmtId="0" fontId="10" fillId="0" borderId="8" xfId="2" applyFont="1" applyBorder="1" applyAlignment="1">
      <alignment vertical="center"/>
    </xf>
    <xf numFmtId="0" fontId="10" fillId="0" borderId="9" xfId="2" applyFont="1" applyBorder="1" applyAlignment="1">
      <alignment vertical="center"/>
    </xf>
    <xf numFmtId="38" fontId="9" fillId="0" borderId="77" xfId="1" applyFont="1" applyBorder="1" applyAlignment="1">
      <alignment horizontal="right" vertical="center"/>
    </xf>
    <xf numFmtId="0" fontId="20" fillId="0" borderId="0" xfId="0" applyFont="1" applyAlignment="1">
      <alignment vertical="center" shrinkToFit="1"/>
    </xf>
    <xf numFmtId="0" fontId="80" fillId="0" borderId="87" xfId="0" applyFont="1" applyBorder="1" applyAlignment="1">
      <alignment vertical="center"/>
    </xf>
    <xf numFmtId="38" fontId="80" fillId="0" borderId="0" xfId="1" applyFont="1" applyBorder="1" applyAlignment="1" applyProtection="1">
      <alignment horizontal="right" vertical="center"/>
    </xf>
    <xf numFmtId="0" fontId="10" fillId="0" borderId="104" xfId="0" applyFont="1" applyBorder="1" applyAlignment="1">
      <alignment horizontal="left" vertical="center" wrapText="1"/>
    </xf>
    <xf numFmtId="182" fontId="10" fillId="0" borderId="105" xfId="0" applyNumberFormat="1" applyFont="1" applyBorder="1" applyAlignment="1">
      <alignment horizontal="center" vertical="center" shrinkToFit="1"/>
    </xf>
    <xf numFmtId="176" fontId="10" fillId="0" borderId="98" xfId="0" applyNumberFormat="1" applyFont="1" applyBorder="1" applyAlignment="1">
      <alignment horizontal="right" vertical="center"/>
    </xf>
    <xf numFmtId="183" fontId="10" fillId="0" borderId="98" xfId="0" applyNumberFormat="1" applyFont="1" applyBorder="1" applyAlignment="1">
      <alignment horizontal="center" vertical="center"/>
    </xf>
    <xf numFmtId="0" fontId="10" fillId="0" borderId="103" xfId="0" applyFont="1" applyBorder="1" applyAlignment="1">
      <alignment horizontal="left" vertical="center" wrapText="1"/>
    </xf>
    <xf numFmtId="182" fontId="10" fillId="0" borderId="1" xfId="0" applyNumberFormat="1" applyFont="1" applyBorder="1" applyAlignment="1">
      <alignment horizontal="center" vertical="center" shrinkToFit="1"/>
    </xf>
    <xf numFmtId="183" fontId="10" fillId="0" borderId="1" xfId="0" applyNumberFormat="1" applyFont="1" applyBorder="1" applyAlignment="1">
      <alignment horizontal="center" vertical="center"/>
    </xf>
    <xf numFmtId="0" fontId="56" fillId="0" borderId="108" xfId="0" applyFont="1" applyBorder="1" applyAlignment="1">
      <alignment horizontal="left" vertical="center" wrapText="1"/>
    </xf>
    <xf numFmtId="182" fontId="10" fillId="0" borderId="101" xfId="0" applyNumberFormat="1" applyFont="1" applyBorder="1" applyAlignment="1">
      <alignment horizontal="center" vertical="center" shrinkToFit="1"/>
    </xf>
    <xf numFmtId="176" fontId="10" fillId="0" borderId="109" xfId="0" applyNumberFormat="1" applyFont="1" applyBorder="1" applyAlignment="1">
      <alignment horizontal="right" vertical="center"/>
    </xf>
    <xf numFmtId="183" fontId="10" fillId="0" borderId="109" xfId="0" applyNumberFormat="1" applyFont="1" applyBorder="1" applyAlignment="1">
      <alignment horizontal="center" vertical="center"/>
    </xf>
    <xf numFmtId="0" fontId="10" fillId="7" borderId="68" xfId="0" applyFont="1" applyFill="1" applyBorder="1" applyAlignment="1">
      <alignment horizontal="left" vertical="center" wrapText="1"/>
    </xf>
    <xf numFmtId="182" fontId="10" fillId="7" borderId="67" xfId="0" applyNumberFormat="1" applyFont="1" applyFill="1" applyBorder="1" applyAlignment="1">
      <alignment horizontal="center" vertical="center" shrinkToFit="1"/>
    </xf>
    <xf numFmtId="176" fontId="10" fillId="7" borderId="68" xfId="0" applyNumberFormat="1" applyFont="1" applyFill="1" applyBorder="1" applyAlignment="1">
      <alignment horizontal="right" vertical="center"/>
    </xf>
    <xf numFmtId="12" fontId="10" fillId="7" borderId="68" xfId="0" applyNumberFormat="1" applyFont="1" applyFill="1" applyBorder="1" applyAlignment="1">
      <alignment horizontal="center" vertical="center"/>
    </xf>
    <xf numFmtId="0" fontId="10" fillId="7" borderId="14" xfId="0" applyFont="1" applyFill="1" applyBorder="1" applyAlignment="1">
      <alignment horizontal="left" vertical="center" wrapText="1"/>
    </xf>
    <xf numFmtId="182" fontId="10" fillId="7" borderId="1" xfId="0" applyNumberFormat="1" applyFont="1" applyFill="1" applyBorder="1" applyAlignment="1">
      <alignment horizontal="center" vertical="center" shrinkToFit="1"/>
    </xf>
    <xf numFmtId="176" fontId="10" fillId="7" borderId="14" xfId="0" applyNumberFormat="1" applyFont="1" applyFill="1" applyBorder="1" applyAlignment="1">
      <alignment horizontal="right" vertical="center"/>
    </xf>
    <xf numFmtId="12" fontId="10" fillId="7" borderId="14" xfId="0" applyNumberFormat="1" applyFont="1" applyFill="1" applyBorder="1" applyAlignment="1">
      <alignment horizontal="center" vertical="center"/>
    </xf>
    <xf numFmtId="0" fontId="10" fillId="0" borderId="97" xfId="0" applyFont="1" applyBorder="1" applyAlignment="1">
      <alignment horizontal="left" vertical="center" wrapText="1"/>
    </xf>
    <xf numFmtId="182" fontId="10" fillId="0" borderId="98" xfId="0" applyNumberFormat="1" applyFont="1" applyBorder="1" applyAlignment="1">
      <alignment horizontal="center" vertical="center" shrinkToFit="1"/>
    </xf>
    <xf numFmtId="176" fontId="10" fillId="0" borderId="110" xfId="0" applyNumberFormat="1" applyFont="1" applyBorder="1" applyAlignment="1">
      <alignment horizontal="center" vertical="center"/>
    </xf>
    <xf numFmtId="0" fontId="10" fillId="0" borderId="113" xfId="0" applyFont="1" applyBorder="1" applyAlignment="1">
      <alignment horizontal="left" vertical="center" wrapText="1"/>
    </xf>
    <xf numFmtId="176" fontId="10" fillId="0" borderId="101" xfId="0" applyNumberFormat="1" applyFont="1" applyBorder="1" applyAlignment="1">
      <alignment horizontal="right" vertical="center"/>
    </xf>
    <xf numFmtId="176" fontId="10" fillId="0" borderId="111" xfId="0" applyNumberFormat="1" applyFont="1" applyBorder="1" applyAlignment="1">
      <alignment horizontal="center" vertical="center"/>
    </xf>
    <xf numFmtId="0" fontId="56" fillId="0" borderId="112" xfId="0" applyFont="1" applyBorder="1" applyAlignment="1">
      <alignment horizontal="left" vertical="center" wrapText="1"/>
    </xf>
    <xf numFmtId="182" fontId="10" fillId="7" borderId="65" xfId="0" applyNumberFormat="1" applyFont="1" applyFill="1" applyBorder="1" applyAlignment="1">
      <alignment horizontal="center" vertical="center" shrinkToFit="1"/>
    </xf>
    <xf numFmtId="176" fontId="10" fillId="7" borderId="68" xfId="0" applyNumberFormat="1" applyFont="1" applyFill="1" applyBorder="1" applyAlignment="1">
      <alignment horizontal="center" vertical="center"/>
    </xf>
    <xf numFmtId="176" fontId="10" fillId="7" borderId="14" xfId="0" applyNumberFormat="1" applyFont="1" applyFill="1" applyBorder="1" applyAlignment="1">
      <alignment horizontal="center" vertical="center"/>
    </xf>
    <xf numFmtId="0" fontId="10" fillId="0" borderId="14" xfId="0" applyFont="1" applyBorder="1" applyAlignment="1">
      <alignment horizontal="left" vertical="center" wrapText="1"/>
    </xf>
    <xf numFmtId="58" fontId="10" fillId="0" borderId="14" xfId="0" applyNumberFormat="1" applyFont="1" applyBorder="1" applyAlignment="1">
      <alignment horizontal="center" vertical="center" shrinkToFit="1"/>
    </xf>
    <xf numFmtId="176" fontId="10" fillId="0" borderId="1" xfId="0" applyNumberFormat="1" applyFont="1" applyBorder="1" applyAlignment="1">
      <alignment horizontal="center" vertical="center"/>
    </xf>
    <xf numFmtId="176" fontId="10" fillId="0" borderId="14" xfId="0" applyNumberFormat="1" applyFont="1" applyBorder="1" applyAlignment="1">
      <alignment horizontal="center" vertical="center"/>
    </xf>
    <xf numFmtId="0" fontId="10" fillId="0" borderId="1" xfId="0" applyFont="1" applyBorder="1" applyAlignment="1">
      <alignment horizontal="left" vertical="center" wrapText="1"/>
    </xf>
    <xf numFmtId="58" fontId="10" fillId="0" borderId="1" xfId="0" applyNumberFormat="1" applyFont="1" applyBorder="1" applyAlignment="1">
      <alignment horizontal="center" vertical="center" shrinkToFit="1"/>
    </xf>
    <xf numFmtId="0" fontId="63" fillId="0" borderId="0" xfId="0" applyFont="1" applyAlignment="1">
      <alignment vertical="center" shrinkToFit="1"/>
    </xf>
    <xf numFmtId="0" fontId="0" fillId="7" borderId="0" xfId="0" applyFill="1"/>
    <xf numFmtId="0" fontId="0" fillId="21" borderId="0" xfId="0" applyFill="1"/>
    <xf numFmtId="38" fontId="0" fillId="0" borderId="0" xfId="0" applyNumberFormat="1"/>
    <xf numFmtId="0" fontId="84" fillId="0" borderId="87" xfId="4" applyFont="1" applyBorder="1" applyAlignment="1" applyProtection="1">
      <alignment horizontal="center" vertical="center"/>
      <protection locked="0"/>
    </xf>
    <xf numFmtId="0" fontId="84" fillId="0" borderId="0" xfId="4" applyFont="1" applyBorder="1" applyAlignment="1" applyProtection="1">
      <alignment horizontal="center" vertical="center"/>
      <protection locked="0"/>
    </xf>
    <xf numFmtId="0" fontId="83" fillId="0" borderId="92" xfId="0" applyFont="1" applyBorder="1" applyAlignment="1">
      <alignment horizontal="left" vertical="center" wrapText="1"/>
    </xf>
    <xf numFmtId="0" fontId="83" fillId="0" borderId="93" xfId="0" applyFont="1" applyBorder="1" applyAlignment="1">
      <alignment horizontal="left" vertical="center" wrapText="1"/>
    </xf>
    <xf numFmtId="0" fontId="83" fillId="0" borderId="94" xfId="0" applyFont="1" applyBorder="1" applyAlignment="1">
      <alignment horizontal="left" vertical="center" wrapText="1"/>
    </xf>
    <xf numFmtId="0" fontId="73" fillId="0" borderId="1" xfId="0" applyFont="1" applyBorder="1" applyAlignment="1">
      <alignment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2" xfId="0" applyFill="1" applyBorder="1" applyAlignment="1">
      <alignment horizontal="center" vertical="center" wrapText="1"/>
    </xf>
    <xf numFmtId="0" fontId="0" fillId="3" borderId="14" xfId="0" applyFill="1" applyBorder="1" applyAlignment="1">
      <alignment horizontal="center" vertical="center" textRotation="255" wrapText="1"/>
    </xf>
    <xf numFmtId="0" fontId="0" fillId="3" borderId="68" xfId="0" applyFill="1" applyBorder="1" applyAlignment="1">
      <alignment horizontal="center" vertical="center" textRotation="255" wrapText="1"/>
    </xf>
    <xf numFmtId="0" fontId="0" fillId="3" borderId="67" xfId="0" applyFill="1" applyBorder="1" applyAlignment="1">
      <alignment horizontal="center" vertical="center" textRotation="255" wrapText="1"/>
    </xf>
    <xf numFmtId="0" fontId="0" fillId="17" borderId="14" xfId="0" applyFill="1" applyBorder="1" applyAlignment="1">
      <alignment horizontal="center" vertical="center" wrapText="1"/>
    </xf>
    <xf numFmtId="0" fontId="0" fillId="17" borderId="68" xfId="0" applyFill="1" applyBorder="1" applyAlignment="1">
      <alignment horizontal="center" vertical="center" wrapText="1"/>
    </xf>
    <xf numFmtId="0" fontId="0" fillId="17" borderId="67" xfId="0" applyFill="1" applyBorder="1" applyAlignment="1">
      <alignment horizontal="center" vertical="center" wrapText="1"/>
    </xf>
    <xf numFmtId="0" fontId="0" fillId="9" borderId="7" xfId="0" applyFill="1" applyBorder="1" applyAlignment="1">
      <alignment horizontal="left" vertical="center" wrapText="1"/>
    </xf>
    <xf numFmtId="0" fontId="0" fillId="9" borderId="8" xfId="0" applyFill="1" applyBorder="1" applyAlignment="1">
      <alignment horizontal="left" vertical="center" wrapText="1"/>
    </xf>
    <xf numFmtId="0" fontId="0" fillId="9" borderId="9" xfId="0" applyFill="1" applyBorder="1" applyAlignment="1">
      <alignment horizontal="left" vertical="center" wrapText="1"/>
    </xf>
    <xf numFmtId="0" fontId="0" fillId="9" borderId="68" xfId="0" applyFill="1" applyBorder="1" applyAlignment="1">
      <alignment horizontal="left" vertical="center" wrapText="1"/>
    </xf>
    <xf numFmtId="0" fontId="0" fillId="9" borderId="67" xfId="0" applyFill="1" applyBorder="1" applyAlignment="1">
      <alignment horizontal="left" vertical="center" wrapText="1"/>
    </xf>
    <xf numFmtId="0" fontId="75" fillId="0" borderId="1" xfId="0" applyFont="1" applyBorder="1" applyAlignment="1">
      <alignment vertical="center" shrinkToFit="1"/>
    </xf>
    <xf numFmtId="0" fontId="66" fillId="0" borderId="1" xfId="0" applyFont="1" applyBorder="1" applyAlignment="1">
      <alignment vertical="center" shrinkToFit="1"/>
    </xf>
    <xf numFmtId="0" fontId="80" fillId="0" borderId="70" xfId="0" applyFont="1" applyBorder="1" applyAlignment="1" applyProtection="1">
      <alignment horizontal="left" vertical="center" wrapText="1"/>
      <protection locked="0"/>
    </xf>
    <xf numFmtId="0" fontId="80" fillId="0" borderId="71" xfId="0" applyFont="1" applyBorder="1" applyAlignment="1" applyProtection="1">
      <alignment horizontal="left" vertical="center" wrapText="1"/>
      <protection locked="0"/>
    </xf>
    <xf numFmtId="0" fontId="80" fillId="0" borderId="72" xfId="0" applyFont="1" applyBorder="1" applyAlignment="1" applyProtection="1">
      <alignment horizontal="left" vertical="center" wrapText="1"/>
      <protection locked="0"/>
    </xf>
    <xf numFmtId="0" fontId="80" fillId="0" borderId="70" xfId="0" applyFont="1" applyBorder="1" applyAlignment="1" applyProtection="1">
      <alignment horizontal="left" vertical="center" shrinkToFit="1"/>
      <protection locked="0"/>
    </xf>
    <xf numFmtId="0" fontId="80" fillId="0" borderId="71" xfId="0" applyFont="1" applyBorder="1" applyAlignment="1" applyProtection="1">
      <alignment horizontal="left" vertical="center" shrinkToFit="1"/>
      <protection locked="0"/>
    </xf>
    <xf numFmtId="0" fontId="80" fillId="0" borderId="72" xfId="0" applyFont="1" applyBorder="1" applyAlignment="1" applyProtection="1">
      <alignment horizontal="left" vertical="center" shrinkToFit="1"/>
      <protection locked="0"/>
    </xf>
    <xf numFmtId="0" fontId="62" fillId="0" borderId="87" xfId="0" applyFont="1" applyBorder="1" applyAlignment="1">
      <alignment horizontal="left" vertical="center" shrinkToFit="1"/>
    </xf>
    <xf numFmtId="0" fontId="69" fillId="0" borderId="0" xfId="0" applyFont="1" applyAlignment="1">
      <alignment horizontal="left" vertical="center" shrinkToFit="1"/>
    </xf>
    <xf numFmtId="0" fontId="69" fillId="0" borderId="91" xfId="0" applyFont="1" applyBorder="1" applyAlignment="1">
      <alignment horizontal="left" vertical="center" shrinkToFit="1"/>
    </xf>
    <xf numFmtId="0" fontId="79" fillId="0" borderId="0" xfId="0" applyFont="1" applyAlignment="1">
      <alignment horizontal="left" vertical="center" shrinkToFit="1"/>
    </xf>
    <xf numFmtId="0" fontId="80" fillId="0" borderId="70" xfId="0" applyFont="1" applyBorder="1" applyAlignment="1" applyProtection="1">
      <alignment horizontal="left" vertical="center"/>
      <protection locked="0"/>
    </xf>
    <xf numFmtId="0" fontId="80" fillId="0" borderId="71" xfId="0" applyFont="1" applyBorder="1" applyAlignment="1" applyProtection="1">
      <alignment horizontal="left" vertical="center"/>
      <protection locked="0"/>
    </xf>
    <xf numFmtId="0" fontId="80" fillId="0" borderId="72" xfId="0" applyFont="1" applyBorder="1" applyAlignment="1" applyProtection="1">
      <alignment horizontal="left" vertical="center"/>
      <protection locked="0"/>
    </xf>
    <xf numFmtId="0" fontId="80" fillId="0" borderId="51" xfId="0" applyFont="1" applyBorder="1" applyAlignment="1" applyProtection="1">
      <alignment horizontal="left" vertical="center"/>
      <protection locked="0"/>
    </xf>
    <xf numFmtId="0" fontId="80" fillId="0" borderId="52" xfId="0" applyFont="1" applyBorder="1" applyAlignment="1" applyProtection="1">
      <alignment horizontal="left" vertical="center"/>
      <protection locked="0"/>
    </xf>
    <xf numFmtId="0" fontId="80" fillId="0" borderId="74" xfId="0" applyFont="1" applyBorder="1" applyAlignment="1" applyProtection="1">
      <alignment horizontal="left" vertical="center"/>
      <protection locked="0"/>
    </xf>
    <xf numFmtId="0" fontId="30" fillId="10" borderId="1" xfId="0" applyFont="1" applyFill="1" applyBorder="1" applyAlignment="1">
      <alignment horizontal="center" vertical="center"/>
    </xf>
    <xf numFmtId="0" fontId="0" fillId="0" borderId="0" xfId="0" applyAlignment="1">
      <alignment horizontal="center" vertical="center"/>
    </xf>
    <xf numFmtId="0" fontId="63" fillId="0" borderId="1" xfId="0" applyFont="1" applyBorder="1" applyAlignment="1">
      <alignment vertical="center" wrapText="1"/>
    </xf>
    <xf numFmtId="38" fontId="80" fillId="0" borderId="70" xfId="1" applyFont="1" applyBorder="1" applyAlignment="1" applyProtection="1">
      <alignment horizontal="right" vertical="center"/>
      <protection locked="0"/>
    </xf>
    <xf numFmtId="38" fontId="80" fillId="0" borderId="71" xfId="1" applyFont="1" applyBorder="1" applyAlignment="1" applyProtection="1">
      <alignment horizontal="right" vertical="center"/>
      <protection locked="0"/>
    </xf>
    <xf numFmtId="38" fontId="80" fillId="0" borderId="72" xfId="1" applyFont="1" applyBorder="1" applyAlignment="1" applyProtection="1">
      <alignment horizontal="right" vertical="center"/>
      <protection locked="0"/>
    </xf>
    <xf numFmtId="0" fontId="0" fillId="3" borderId="1"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68" xfId="0" applyFill="1" applyBorder="1" applyAlignment="1">
      <alignment horizontal="center" vertical="center" wrapText="1"/>
    </xf>
    <xf numFmtId="0" fontId="0" fillId="3" borderId="67" xfId="0" applyFill="1" applyBorder="1" applyAlignment="1">
      <alignment horizontal="center" vertical="center" wrapText="1"/>
    </xf>
    <xf numFmtId="0" fontId="30" fillId="10" borderId="1" xfId="0" applyFont="1" applyFill="1" applyBorder="1" applyAlignment="1">
      <alignment horizontal="center" vertical="center" shrinkToFit="1"/>
    </xf>
    <xf numFmtId="0" fontId="34" fillId="12" borderId="1" xfId="0" applyFont="1" applyFill="1" applyBorder="1" applyAlignment="1">
      <alignment horizontal="center" vertical="center" wrapText="1"/>
    </xf>
    <xf numFmtId="0" fontId="0" fillId="4" borderId="1" xfId="0" applyFill="1" applyBorder="1" applyAlignment="1">
      <alignment horizontal="center" vertical="center"/>
    </xf>
    <xf numFmtId="0" fontId="0" fillId="12" borderId="1" xfId="0" applyFill="1" applyBorder="1" applyAlignment="1">
      <alignment horizontal="center" vertical="center"/>
    </xf>
    <xf numFmtId="0" fontId="0" fillId="13" borderId="1" xfId="0" applyFill="1" applyBorder="1" applyAlignment="1">
      <alignment horizontal="center" vertical="center" wrapText="1"/>
    </xf>
    <xf numFmtId="0" fontId="0" fillId="3" borderId="1" xfId="0" applyFill="1" applyBorder="1" applyAlignment="1">
      <alignment horizontal="center" vertical="center"/>
    </xf>
    <xf numFmtId="0" fontId="0" fillId="4" borderId="14" xfId="0" applyFill="1" applyBorder="1" applyAlignment="1">
      <alignment horizontal="center" vertical="center" textRotation="255" wrapText="1"/>
    </xf>
    <xf numFmtId="0" fontId="0" fillId="4" borderId="68" xfId="0" applyFill="1" applyBorder="1" applyAlignment="1">
      <alignment horizontal="center" vertical="center" textRotation="255" wrapText="1"/>
    </xf>
    <xf numFmtId="0" fontId="0" fillId="4" borderId="67" xfId="0" applyFill="1" applyBorder="1" applyAlignment="1">
      <alignment horizontal="center" vertical="center" textRotation="255" wrapText="1"/>
    </xf>
    <xf numFmtId="0" fontId="0" fillId="3" borderId="3"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center" wrapText="1"/>
    </xf>
    <xf numFmtId="0" fontId="63" fillId="0" borderId="0" xfId="0" applyFont="1" applyAlignment="1">
      <alignment horizontal="left" vertical="center" wrapText="1"/>
    </xf>
    <xf numFmtId="0" fontId="80" fillId="0" borderId="51" xfId="0" applyFont="1" applyBorder="1" applyAlignment="1" applyProtection="1">
      <alignment horizontal="center" vertical="center" wrapText="1"/>
      <protection locked="0"/>
    </xf>
    <xf numFmtId="0" fontId="80" fillId="0" borderId="52" xfId="0" applyFont="1" applyBorder="1" applyAlignment="1" applyProtection="1">
      <alignment horizontal="center" vertical="center" wrapText="1"/>
      <protection locked="0"/>
    </xf>
    <xf numFmtId="0" fontId="80" fillId="0" borderId="74" xfId="0" applyFont="1" applyBorder="1" applyAlignment="1" applyProtection="1">
      <alignment horizontal="center" vertical="center" wrapText="1"/>
      <protection locked="0"/>
    </xf>
    <xf numFmtId="0" fontId="80" fillId="0" borderId="70" xfId="0" applyFont="1" applyBorder="1" applyAlignment="1" applyProtection="1">
      <alignment horizontal="center" vertical="center"/>
      <protection locked="0"/>
    </xf>
    <xf numFmtId="0" fontId="80" fillId="0" borderId="72" xfId="0" applyFont="1" applyBorder="1" applyAlignment="1" applyProtection="1">
      <alignment horizontal="center" vertical="center"/>
      <protection locked="0"/>
    </xf>
    <xf numFmtId="38" fontId="80" fillId="0" borderId="70" xfId="1" applyFont="1" applyFill="1" applyBorder="1" applyAlignment="1" applyProtection="1">
      <alignment horizontal="right" vertical="center"/>
      <protection locked="0"/>
    </xf>
    <xf numFmtId="38" fontId="80" fillId="0" borderId="71" xfId="1" applyFont="1" applyFill="1" applyBorder="1" applyAlignment="1" applyProtection="1">
      <alignment horizontal="right" vertical="center"/>
      <protection locked="0"/>
    </xf>
    <xf numFmtId="38" fontId="80" fillId="0" borderId="72" xfId="1" applyFont="1" applyFill="1" applyBorder="1" applyAlignment="1" applyProtection="1">
      <alignment horizontal="right" vertical="center"/>
      <protection locked="0"/>
    </xf>
    <xf numFmtId="38" fontId="80" fillId="0" borderId="51" xfId="1" applyFont="1" applyFill="1" applyBorder="1" applyAlignment="1" applyProtection="1">
      <alignment horizontal="right" vertical="center"/>
      <protection locked="0"/>
    </xf>
    <xf numFmtId="38" fontId="80" fillId="0" borderId="52" xfId="1" applyFont="1" applyFill="1" applyBorder="1" applyAlignment="1" applyProtection="1">
      <alignment horizontal="right" vertical="center"/>
      <protection locked="0"/>
    </xf>
    <xf numFmtId="38" fontId="80" fillId="0" borderId="74" xfId="1" applyFont="1" applyFill="1" applyBorder="1" applyAlignment="1" applyProtection="1">
      <alignment horizontal="right" vertical="center"/>
      <protection locked="0"/>
    </xf>
    <xf numFmtId="0" fontId="21" fillId="0" borderId="70" xfId="4" applyBorder="1" applyAlignment="1" applyProtection="1">
      <alignment horizontal="left" vertical="center" wrapText="1"/>
      <protection locked="0"/>
    </xf>
    <xf numFmtId="0" fontId="30" fillId="10" borderId="1" xfId="0" applyFont="1" applyFill="1" applyBorder="1" applyAlignment="1">
      <alignment horizontal="center" vertical="center" wrapText="1"/>
    </xf>
    <xf numFmtId="0" fontId="76" fillId="6" borderId="0" xfId="0" applyFont="1" applyFill="1" applyAlignment="1">
      <alignment horizontal="left" vertical="center" wrapText="1" shrinkToFit="1"/>
    </xf>
    <xf numFmtId="0" fontId="63" fillId="0" borderId="0" xfId="0" applyFont="1" applyAlignment="1">
      <alignment horizontal="left" vertical="center" shrinkToFit="1"/>
    </xf>
    <xf numFmtId="0" fontId="80" fillId="0" borderId="70" xfId="4" applyFont="1" applyBorder="1" applyAlignment="1" applyProtection="1">
      <alignment horizontal="left" vertical="center" wrapText="1"/>
      <protection locked="0"/>
    </xf>
    <xf numFmtId="0" fontId="80" fillId="0" borderId="71" xfId="4" applyFont="1" applyBorder="1" applyAlignment="1" applyProtection="1">
      <alignment horizontal="left" vertical="center" wrapText="1"/>
      <protection locked="0"/>
    </xf>
    <xf numFmtId="0" fontId="80" fillId="0" borderId="72" xfId="4" applyFont="1" applyBorder="1" applyAlignment="1" applyProtection="1">
      <alignment horizontal="left" vertical="center" wrapText="1"/>
      <protection locked="0"/>
    </xf>
    <xf numFmtId="0" fontId="71" fillId="0" borderId="0" xfId="4" applyFont="1" applyBorder="1" applyAlignment="1" applyProtection="1">
      <alignment horizontal="center" vertical="center" shrinkToFit="1"/>
      <protection locked="0"/>
    </xf>
    <xf numFmtId="0" fontId="78" fillId="0" borderId="0" xfId="4" applyFont="1" applyAlignment="1" applyProtection="1">
      <alignment horizontal="left" vertical="center"/>
      <protection locked="0"/>
    </xf>
    <xf numFmtId="0" fontId="78" fillId="0" borderId="0" xfId="4" applyFont="1" applyAlignment="1" applyProtection="1">
      <alignment horizontal="left"/>
      <protection locked="0"/>
    </xf>
    <xf numFmtId="0" fontId="0" fillId="17" borderId="3" xfId="0" applyFill="1" applyBorder="1" applyAlignment="1">
      <alignment horizontal="center" vertical="center" wrapText="1"/>
    </xf>
    <xf numFmtId="0" fontId="0" fillId="17" borderId="6" xfId="0" applyFill="1" applyBorder="1" applyAlignment="1">
      <alignment horizontal="center" vertical="center" wrapText="1"/>
    </xf>
    <xf numFmtId="0" fontId="0" fillId="17" borderId="2" xfId="0" applyFill="1" applyBorder="1" applyAlignment="1">
      <alignment horizontal="center" vertical="center" wrapText="1"/>
    </xf>
    <xf numFmtId="0" fontId="0" fillId="15" borderId="3" xfId="0" applyFill="1" applyBorder="1" applyAlignment="1">
      <alignment horizontal="left" vertical="center" wrapText="1"/>
    </xf>
    <xf numFmtId="0" fontId="0" fillId="15" borderId="6" xfId="0" applyFill="1" applyBorder="1" applyAlignment="1">
      <alignment horizontal="left" vertical="center" wrapText="1"/>
    </xf>
    <xf numFmtId="0" fontId="0" fillId="15" borderId="2" xfId="0" applyFill="1" applyBorder="1" applyAlignment="1">
      <alignment horizontal="left" vertical="center" wrapText="1"/>
    </xf>
    <xf numFmtId="0" fontId="0" fillId="14" borderId="3" xfId="0" applyFill="1" applyBorder="1" applyAlignment="1">
      <alignment horizontal="center" vertical="center" wrapText="1"/>
    </xf>
    <xf numFmtId="0" fontId="0" fillId="14" borderId="6" xfId="0" applyFill="1" applyBorder="1" applyAlignment="1">
      <alignment horizontal="center" vertical="center" wrapText="1"/>
    </xf>
    <xf numFmtId="0" fontId="0" fillId="14" borderId="2" xfId="0" applyFill="1" applyBorder="1" applyAlignment="1">
      <alignment horizontal="center" vertical="center" wrapText="1"/>
    </xf>
    <xf numFmtId="0" fontId="0" fillId="9" borderId="6" xfId="0" applyFill="1" applyBorder="1" applyAlignment="1">
      <alignment horizontal="center" vertical="center" wrapText="1"/>
    </xf>
    <xf numFmtId="0" fontId="0" fillId="9" borderId="2" xfId="0" applyFill="1" applyBorder="1" applyAlignment="1">
      <alignment horizontal="center" vertical="center" wrapText="1"/>
    </xf>
    <xf numFmtId="0" fontId="63" fillId="0" borderId="1" xfId="0" applyFont="1" applyBorder="1" applyAlignment="1">
      <alignment horizontal="left" vertical="center" wrapText="1"/>
    </xf>
    <xf numFmtId="0" fontId="0" fillId="6" borderId="1" xfId="0" applyFill="1" applyBorder="1" applyAlignment="1">
      <alignment horizontal="center" vertical="center"/>
    </xf>
    <xf numFmtId="0" fontId="63" fillId="5" borderId="1" xfId="0" applyFont="1" applyFill="1" applyBorder="1" applyAlignment="1">
      <alignment vertical="center" wrapText="1"/>
    </xf>
    <xf numFmtId="0" fontId="69" fillId="0" borderId="51" xfId="4" applyNumberFormat="1" applyFont="1" applyBorder="1" applyAlignment="1">
      <alignment vertical="center"/>
    </xf>
    <xf numFmtId="0" fontId="69" fillId="0" borderId="52" xfId="4" applyNumberFormat="1" applyFont="1" applyBorder="1" applyAlignment="1">
      <alignment vertical="center"/>
    </xf>
    <xf numFmtId="0" fontId="69" fillId="0" borderId="74" xfId="4" applyNumberFormat="1" applyFont="1" applyBorder="1" applyAlignment="1">
      <alignment vertical="center"/>
    </xf>
    <xf numFmtId="0" fontId="69" fillId="5" borderId="67" xfId="0" applyFont="1" applyFill="1" applyBorder="1" applyAlignment="1">
      <alignment horizontal="center" vertical="center"/>
    </xf>
    <xf numFmtId="0" fontId="69" fillId="5" borderId="14" xfId="0" applyFont="1" applyFill="1" applyBorder="1" applyAlignment="1">
      <alignment horizontal="center" vertical="center"/>
    </xf>
    <xf numFmtId="0" fontId="5" fillId="0" borderId="35" xfId="0" applyFont="1" applyBorder="1" applyAlignment="1">
      <alignment horizontal="left" vertical="center" shrinkToFit="1"/>
    </xf>
    <xf numFmtId="0" fontId="0" fillId="0" borderId="23" xfId="0" applyBorder="1" applyAlignment="1">
      <alignment horizontal="left" vertical="center" shrinkToFit="1"/>
    </xf>
    <xf numFmtId="0" fontId="0" fillId="0" borderId="36" xfId="0" applyBorder="1" applyAlignment="1">
      <alignment horizontal="left" vertical="center" shrinkToFit="1"/>
    </xf>
    <xf numFmtId="0" fontId="5" fillId="0" borderId="37" xfId="0" applyFont="1" applyBorder="1" applyAlignment="1">
      <alignment horizontal="left" vertical="center" wrapText="1"/>
    </xf>
    <xf numFmtId="0" fontId="0" fillId="0" borderId="24" xfId="0" applyBorder="1" applyAlignment="1">
      <alignment horizontal="left" vertical="center" wrapText="1"/>
    </xf>
    <xf numFmtId="0" fontId="0" fillId="0" borderId="38" xfId="0" applyBorder="1" applyAlignment="1">
      <alignment horizontal="left" vertical="center" wrapText="1"/>
    </xf>
    <xf numFmtId="49" fontId="5" fillId="0" borderId="39" xfId="0" applyNumberFormat="1" applyFont="1" applyBorder="1" applyAlignment="1">
      <alignment horizontal="center" vertical="center"/>
    </xf>
    <xf numFmtId="49" fontId="5" fillId="0" borderId="25" xfId="0" applyNumberFormat="1" applyFont="1" applyBorder="1" applyAlignment="1">
      <alignment horizontal="center" vertical="center"/>
    </xf>
    <xf numFmtId="49" fontId="5" fillId="0" borderId="40" xfId="0" applyNumberFormat="1" applyFont="1" applyBorder="1" applyAlignment="1">
      <alignment horizontal="center" vertical="center"/>
    </xf>
    <xf numFmtId="49" fontId="5" fillId="0" borderId="41"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42" xfId="0" applyNumberFormat="1" applyFont="1" applyBorder="1" applyAlignment="1">
      <alignment horizontal="center" vertical="center"/>
    </xf>
    <xf numFmtId="49" fontId="5" fillId="0" borderId="43" xfId="0" applyNumberFormat="1" applyFont="1" applyBorder="1" applyAlignment="1">
      <alignment horizontal="center" vertical="center"/>
    </xf>
    <xf numFmtId="49" fontId="5" fillId="0" borderId="44" xfId="0" applyNumberFormat="1" applyFont="1" applyBorder="1" applyAlignment="1">
      <alignment horizontal="center" vertical="center"/>
    </xf>
    <xf numFmtId="49" fontId="5" fillId="0" borderId="45" xfId="0" applyNumberFormat="1" applyFont="1" applyBorder="1" applyAlignment="1">
      <alignment horizontal="center" vertical="center"/>
    </xf>
    <xf numFmtId="49" fontId="5" fillId="0" borderId="4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47" xfId="0" applyNumberFormat="1" applyFont="1" applyBorder="1" applyAlignment="1">
      <alignment horizontal="center" vertical="center"/>
    </xf>
    <xf numFmtId="49" fontId="5" fillId="0" borderId="33" xfId="0" applyNumberFormat="1" applyFont="1" applyBorder="1" applyAlignment="1">
      <alignment horizontal="center" vertical="center"/>
    </xf>
    <xf numFmtId="49" fontId="5" fillId="0" borderId="48" xfId="0" applyNumberFormat="1" applyFont="1" applyBorder="1" applyAlignment="1">
      <alignment horizontal="center" vertical="center"/>
    </xf>
    <xf numFmtId="49" fontId="5" fillId="0" borderId="30" xfId="0" applyNumberFormat="1" applyFont="1" applyBorder="1" applyAlignment="1">
      <alignment horizontal="center" vertical="center"/>
    </xf>
    <xf numFmtId="49" fontId="5" fillId="0" borderId="22" xfId="0" applyNumberFormat="1" applyFont="1" applyBorder="1" applyAlignment="1">
      <alignment horizontal="center" vertical="center"/>
    </xf>
    <xf numFmtId="0" fontId="0" fillId="0" borderId="23" xfId="0" applyBorder="1" applyAlignment="1">
      <alignment horizontal="center" vertical="center"/>
    </xf>
    <xf numFmtId="49" fontId="5" fillId="0" borderId="23" xfId="0" applyNumberFormat="1" applyFont="1" applyBorder="1" applyAlignment="1">
      <alignment horizontal="center" vertical="center"/>
    </xf>
    <xf numFmtId="49" fontId="5" fillId="0" borderId="120" xfId="0" applyNumberFormat="1" applyFont="1" applyBorder="1" applyAlignment="1">
      <alignment horizontal="center" vertical="center"/>
    </xf>
    <xf numFmtId="49" fontId="5" fillId="0" borderId="121" xfId="0" applyNumberFormat="1" applyFont="1" applyBorder="1" applyAlignment="1">
      <alignment horizontal="center" vertical="center"/>
    </xf>
    <xf numFmtId="0" fontId="4" fillId="0" borderId="32" xfId="0" applyFont="1" applyBorder="1" applyAlignment="1">
      <alignment horizontal="center" vertical="center" shrinkToFit="1"/>
    </xf>
    <xf numFmtId="0" fontId="17" fillId="0" borderId="33" xfId="0" applyFont="1" applyBorder="1" applyAlignment="1">
      <alignment horizontal="center" vertical="center" shrinkToFit="1"/>
    </xf>
    <xf numFmtId="0" fontId="17" fillId="0" borderId="33" xfId="0" applyFont="1" applyBorder="1" applyAlignment="1">
      <alignment horizontal="left" vertical="center" shrinkToFit="1"/>
    </xf>
    <xf numFmtId="180" fontId="5" fillId="0" borderId="0" xfId="0" applyNumberFormat="1" applyFont="1" applyAlignment="1">
      <alignment horizontal="center" vertical="center" shrinkToFit="1"/>
    </xf>
    <xf numFmtId="0" fontId="5" fillId="0" borderId="0" xfId="0" applyFont="1" applyAlignment="1" applyProtection="1">
      <alignment horizontal="left" vertical="center" shrinkToFit="1"/>
      <protection locked="0"/>
    </xf>
    <xf numFmtId="0" fontId="5" fillId="0" borderId="26" xfId="0" applyFont="1" applyBorder="1" applyAlignment="1">
      <alignment horizontal="left" vertical="center" wrapText="1"/>
    </xf>
    <xf numFmtId="0" fontId="0" fillId="0" borderId="27" xfId="0" applyBorder="1" applyAlignment="1">
      <alignment horizontal="left" vertical="center" wrapText="1"/>
    </xf>
    <xf numFmtId="0" fontId="0" fillId="0" borderId="28" xfId="0" applyBorder="1" applyAlignment="1">
      <alignment horizontal="left" vertical="center" wrapText="1"/>
    </xf>
    <xf numFmtId="0" fontId="5" fillId="0" borderId="29" xfId="0" applyFont="1"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5" fillId="0" borderId="32" xfId="0" applyFont="1" applyBorder="1" applyAlignment="1">
      <alignment horizontal="left" vertical="center" shrinkToFit="1"/>
    </xf>
    <xf numFmtId="0" fontId="0" fillId="0" borderId="33" xfId="0" applyBorder="1" applyAlignment="1">
      <alignment horizontal="left" vertical="center" shrinkToFit="1"/>
    </xf>
    <xf numFmtId="0" fontId="0" fillId="0" borderId="34" xfId="0" applyBorder="1" applyAlignment="1">
      <alignment horizontal="left" vertical="center" shrinkToFit="1"/>
    </xf>
    <xf numFmtId="0" fontId="5" fillId="0" borderId="0" xfId="0" applyFont="1" applyAlignment="1">
      <alignment vertical="top" wrapText="1"/>
    </xf>
    <xf numFmtId="178" fontId="5" fillId="0" borderId="0" xfId="1" applyNumberFormat="1" applyFont="1" applyFill="1" applyBorder="1" applyAlignment="1">
      <alignment horizontal="left" shrinkToFit="1"/>
    </xf>
    <xf numFmtId="178" fontId="1" fillId="0" borderId="0" xfId="1" applyNumberFormat="1" applyFont="1" applyFill="1" applyBorder="1" applyAlignment="1">
      <alignment horizontal="left" shrinkToFit="1"/>
    </xf>
    <xf numFmtId="0" fontId="5" fillId="0" borderId="0" xfId="0" applyFont="1" applyAlignment="1" applyProtection="1">
      <alignment horizontal="left" vertical="center" wrapText="1" shrinkToFit="1"/>
      <protection locked="0"/>
    </xf>
    <xf numFmtId="0" fontId="5" fillId="0" borderId="0" xfId="0" applyFont="1" applyAlignment="1">
      <alignment horizontal="left" vertical="center" wrapText="1"/>
    </xf>
    <xf numFmtId="0" fontId="10" fillId="0" borderId="10" xfId="2" applyFont="1" applyBorder="1" applyAlignment="1">
      <alignment horizontal="center" vertical="center"/>
    </xf>
    <xf numFmtId="0" fontId="10" fillId="0" borderId="0" xfId="2" applyFont="1" applyAlignment="1">
      <alignment horizontal="center" vertical="center"/>
    </xf>
    <xf numFmtId="0" fontId="10" fillId="0" borderId="11" xfId="2" applyFont="1" applyBorder="1" applyAlignment="1">
      <alignment horizontal="center" vertical="center"/>
    </xf>
    <xf numFmtId="38" fontId="10" fillId="0" borderId="10" xfId="1" applyFont="1" applyFill="1" applyBorder="1" applyAlignment="1">
      <alignment horizontal="right" vertical="center" indent="1"/>
    </xf>
    <xf numFmtId="38" fontId="10" fillId="0" borderId="0" xfId="1" applyFont="1" applyFill="1" applyBorder="1" applyAlignment="1">
      <alignment horizontal="right" vertical="center" indent="1"/>
    </xf>
    <xf numFmtId="38" fontId="10" fillId="0" borderId="11" xfId="1" applyFont="1" applyFill="1" applyBorder="1" applyAlignment="1">
      <alignment horizontal="right" vertical="center" indent="1"/>
    </xf>
    <xf numFmtId="0" fontId="10" fillId="0" borderId="3" xfId="2" applyFont="1" applyBorder="1" applyAlignment="1">
      <alignment horizontal="center" vertical="center"/>
    </xf>
    <xf numFmtId="0" fontId="10" fillId="0" borderId="6" xfId="2" applyFont="1" applyBorder="1" applyAlignment="1">
      <alignment horizontal="center" vertical="center"/>
    </xf>
    <xf numFmtId="0" fontId="10" fillId="0" borderId="2" xfId="2" applyFont="1" applyBorder="1" applyAlignment="1">
      <alignment horizontal="center" vertical="center"/>
    </xf>
    <xf numFmtId="0" fontId="10" fillId="0" borderId="10" xfId="2" applyFont="1" applyBorder="1" applyAlignment="1" applyProtection="1">
      <alignment vertical="center" wrapText="1"/>
      <protection locked="0"/>
    </xf>
    <xf numFmtId="0" fontId="10" fillId="0" borderId="0" xfId="2" applyFont="1" applyAlignment="1" applyProtection="1">
      <alignment vertical="center" wrapText="1"/>
      <protection locked="0"/>
    </xf>
    <xf numFmtId="0" fontId="10" fillId="0" borderId="11" xfId="2" applyFont="1" applyBorder="1" applyAlignment="1" applyProtection="1">
      <alignment vertical="center" wrapText="1"/>
      <protection locked="0"/>
    </xf>
    <xf numFmtId="0" fontId="10" fillId="0" borderId="12" xfId="2" applyFont="1" applyBorder="1" applyAlignment="1" applyProtection="1">
      <alignment vertical="center" wrapText="1"/>
      <protection locked="0"/>
    </xf>
    <xf numFmtId="0" fontId="10" fillId="0" borderId="13" xfId="2" applyFont="1" applyBorder="1" applyAlignment="1" applyProtection="1">
      <alignment vertical="center" wrapText="1"/>
      <protection locked="0"/>
    </xf>
    <xf numFmtId="0" fontId="10" fillId="0" borderId="65" xfId="2" applyFont="1" applyBorder="1" applyAlignment="1" applyProtection="1">
      <alignment vertical="center" wrapText="1"/>
      <protection locked="0"/>
    </xf>
    <xf numFmtId="38" fontId="10" fillId="0" borderId="3" xfId="1" applyFont="1" applyBorder="1" applyAlignment="1">
      <alignment horizontal="right" vertical="center" indent="1"/>
    </xf>
    <xf numFmtId="38" fontId="10" fillId="0" borderId="6" xfId="1" applyFont="1" applyBorder="1" applyAlignment="1">
      <alignment horizontal="right" vertical="center" indent="1"/>
    </xf>
    <xf numFmtId="38" fontId="10" fillId="0" borderId="2" xfId="1" applyFont="1" applyBorder="1" applyAlignment="1">
      <alignment horizontal="right" vertical="center" indent="1"/>
    </xf>
    <xf numFmtId="0" fontId="10" fillId="0" borderId="10" xfId="2" applyFont="1" applyBorder="1" applyAlignment="1">
      <alignment vertical="center" wrapText="1"/>
    </xf>
    <xf numFmtId="0" fontId="10" fillId="0" borderId="0" xfId="2" applyFont="1" applyAlignment="1">
      <alignment vertical="center" wrapText="1"/>
    </xf>
    <xf numFmtId="0" fontId="10" fillId="0" borderId="11" xfId="2" applyFont="1" applyBorder="1" applyAlignment="1">
      <alignment vertical="center" wrapText="1"/>
    </xf>
    <xf numFmtId="0" fontId="10" fillId="2" borderId="0" xfId="0" applyFont="1" applyFill="1" applyAlignment="1">
      <alignment horizontal="center" vertical="center"/>
    </xf>
    <xf numFmtId="0" fontId="27" fillId="0" borderId="0" xfId="2" applyFont="1" applyAlignment="1">
      <alignment horizontal="left" vertical="center" shrinkToFit="1"/>
    </xf>
    <xf numFmtId="180" fontId="10" fillId="0" borderId="0" xfId="2" applyNumberFormat="1" applyFont="1" applyAlignment="1">
      <alignment horizontal="left" vertical="center" shrinkToFit="1"/>
    </xf>
    <xf numFmtId="0" fontId="10" fillId="0" borderId="0" xfId="2" applyFont="1" applyAlignment="1">
      <alignment vertical="center" shrinkToFit="1"/>
    </xf>
    <xf numFmtId="0" fontId="10" fillId="0" borderId="0" xfId="2" applyFont="1" applyAlignment="1">
      <alignment horizontal="left" vertical="center"/>
    </xf>
    <xf numFmtId="0" fontId="10" fillId="0" borderId="0" xfId="2" applyFont="1" applyAlignment="1">
      <alignment horizontal="left" vertical="center" shrinkToFit="1"/>
    </xf>
    <xf numFmtId="0" fontId="0" fillId="0" borderId="0" xfId="0" applyAlignment="1">
      <alignment horizontal="left" vertical="center"/>
    </xf>
    <xf numFmtId="0" fontId="20" fillId="0" borderId="0" xfId="0" applyFont="1" applyAlignment="1">
      <alignment vertical="center" shrinkToFit="1"/>
    </xf>
    <xf numFmtId="0" fontId="7" fillId="0" borderId="3" xfId="0" applyFont="1" applyBorder="1" applyAlignment="1">
      <alignment vertical="center" wrapText="1"/>
    </xf>
    <xf numFmtId="0" fontId="0" fillId="0" borderId="6" xfId="0" applyBorder="1" applyAlignment="1">
      <alignment vertical="center" wrapText="1"/>
    </xf>
    <xf numFmtId="0" fontId="7" fillId="4" borderId="14" xfId="0" applyFont="1" applyFill="1" applyBorder="1" applyAlignment="1">
      <alignment horizontal="center" vertical="center"/>
    </xf>
    <xf numFmtId="0" fontId="7" fillId="4" borderId="68" xfId="0" applyFont="1" applyFill="1" applyBorder="1" applyAlignment="1">
      <alignment horizontal="center" vertical="center"/>
    </xf>
    <xf numFmtId="0" fontId="7" fillId="4" borderId="67" xfId="0" applyFont="1" applyFill="1" applyBorder="1" applyAlignment="1">
      <alignment horizontal="center" vertical="center"/>
    </xf>
    <xf numFmtId="0" fontId="7" fillId="3" borderId="14" xfId="0" applyFont="1" applyFill="1" applyBorder="1" applyAlignment="1">
      <alignment horizontal="center" vertical="center" wrapText="1"/>
    </xf>
    <xf numFmtId="0" fontId="7" fillId="3" borderId="67" xfId="0" applyFont="1" applyFill="1" applyBorder="1" applyAlignment="1">
      <alignment horizontal="center" vertical="center" wrapText="1"/>
    </xf>
    <xf numFmtId="49" fontId="6" fillId="0" borderId="0" xfId="0" applyNumberFormat="1" applyFont="1" applyAlignment="1">
      <alignment horizontal="center" vertical="center" wrapText="1"/>
    </xf>
    <xf numFmtId="0" fontId="0" fillId="0" borderId="0" xfId="0" applyAlignment="1">
      <alignment horizontal="center" vertical="center" wrapText="1"/>
    </xf>
    <xf numFmtId="0" fontId="7" fillId="3" borderId="7"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46" fillId="0" borderId="0" xfId="0" applyFont="1" applyAlignment="1">
      <alignment horizontal="center" vertical="center" wrapText="1"/>
    </xf>
    <xf numFmtId="0" fontId="48" fillId="0" borderId="0" xfId="0" applyFont="1" applyAlignment="1">
      <alignment vertical="center"/>
    </xf>
    <xf numFmtId="0" fontId="48" fillId="0" borderId="11" xfId="0" applyFont="1" applyBorder="1" applyAlignment="1">
      <alignment vertical="center"/>
    </xf>
    <xf numFmtId="0" fontId="43" fillId="0" borderId="0" xfId="0" applyFont="1" applyAlignment="1">
      <alignment horizontal="justify" vertical="center" wrapText="1"/>
    </xf>
    <xf numFmtId="0" fontId="49" fillId="0" borderId="0" xfId="0" applyFont="1" applyAlignment="1">
      <alignment horizontal="justify" vertical="center" wrapText="1"/>
    </xf>
    <xf numFmtId="0" fontId="43" fillId="0" borderId="0" xfId="0" applyFont="1" applyAlignment="1">
      <alignment horizontal="right" vertical="center" wrapText="1"/>
    </xf>
    <xf numFmtId="0" fontId="24" fillId="0" borderId="0" xfId="0" applyFont="1" applyAlignment="1">
      <alignment horizontal="left" vertical="center" shrinkToFit="1"/>
    </xf>
    <xf numFmtId="176" fontId="40" fillId="2" borderId="13" xfId="0" applyNumberFormat="1" applyFont="1" applyFill="1" applyBorder="1" applyAlignment="1">
      <alignment horizontal="left" vertical="center" wrapText="1"/>
    </xf>
    <xf numFmtId="0" fontId="53" fillId="2" borderId="0" xfId="0" applyFont="1" applyFill="1" applyAlignment="1">
      <alignment horizontal="left" vertical="center" wrapText="1"/>
    </xf>
    <xf numFmtId="0" fontId="0" fillId="0" borderId="0" xfId="0" applyAlignment="1">
      <alignment vertical="center"/>
    </xf>
    <xf numFmtId="0" fontId="0" fillId="0" borderId="0" xfId="0" applyAlignment="1">
      <alignment vertical="center" wrapText="1"/>
    </xf>
    <xf numFmtId="0" fontId="16" fillId="2" borderId="0" xfId="0" applyFont="1" applyFill="1" applyAlignment="1">
      <alignment horizontal="left" vertical="center" wrapText="1"/>
    </xf>
    <xf numFmtId="0" fontId="16" fillId="0" borderId="0" xfId="0" applyFont="1" applyAlignment="1">
      <alignment vertical="center" wrapText="1"/>
    </xf>
    <xf numFmtId="0" fontId="10" fillId="2" borderId="13" xfId="0" applyFont="1" applyFill="1" applyBorder="1" applyAlignment="1">
      <alignment horizontal="left" shrinkToFit="1"/>
    </xf>
    <xf numFmtId="0" fontId="0" fillId="0" borderId="13" xfId="0" applyBorder="1" applyAlignment="1">
      <alignment horizontal="left" shrinkToFit="1"/>
    </xf>
    <xf numFmtId="0" fontId="14" fillId="2" borderId="0" xfId="0" applyFont="1" applyFill="1" applyAlignment="1">
      <alignment horizontal="center" vertical="center"/>
    </xf>
    <xf numFmtId="0" fontId="15" fillId="2" borderId="0" xfId="0" applyFont="1" applyFill="1" applyAlignment="1">
      <alignment horizontal="center" vertical="center"/>
    </xf>
    <xf numFmtId="0" fontId="45" fillId="18" borderId="3" xfId="0" applyFont="1" applyFill="1" applyBorder="1" applyAlignment="1">
      <alignment horizontal="center" vertical="center"/>
    </xf>
    <xf numFmtId="0" fontId="0" fillId="18" borderId="6" xfId="0" applyFill="1" applyBorder="1" applyAlignment="1">
      <alignment horizontal="center" vertical="center"/>
    </xf>
    <xf numFmtId="0" fontId="0" fillId="18" borderId="2" xfId="0" applyFill="1" applyBorder="1" applyAlignment="1">
      <alignment horizontal="center" vertical="center"/>
    </xf>
    <xf numFmtId="0" fontId="52" fillId="2" borderId="0" xfId="0" applyFont="1" applyFill="1" applyAlignment="1">
      <alignment horizontal="left" vertical="center" wrapText="1"/>
    </xf>
    <xf numFmtId="0" fontId="36" fillId="0" borderId="0" xfId="0" applyFont="1" applyAlignment="1">
      <alignment vertical="center"/>
    </xf>
    <xf numFmtId="176" fontId="41" fillId="2" borderId="0" xfId="0" applyNumberFormat="1" applyFont="1" applyFill="1" applyAlignment="1">
      <alignment horizontal="left" vertical="center" wrapText="1"/>
    </xf>
    <xf numFmtId="0" fontId="17" fillId="0" borderId="0" xfId="0" applyFont="1" applyAlignment="1">
      <alignment vertical="center"/>
    </xf>
    <xf numFmtId="0" fontId="55" fillId="2" borderId="13" xfId="0" applyFont="1" applyFill="1" applyBorder="1" applyAlignment="1">
      <alignment shrinkToFit="1"/>
    </xf>
    <xf numFmtId="0" fontId="7" fillId="0" borderId="13" xfId="0" applyFont="1" applyBorder="1" applyAlignment="1">
      <alignment shrinkToFit="1"/>
    </xf>
    <xf numFmtId="0" fontId="0" fillId="0" borderId="13" xfId="0" applyBorder="1" applyAlignment="1">
      <alignment shrinkToFit="1"/>
    </xf>
    <xf numFmtId="0" fontId="10" fillId="0" borderId="3" xfId="0" applyFont="1" applyBorder="1" applyAlignment="1">
      <alignment horizontal="left" vertical="center" shrinkToFit="1"/>
    </xf>
    <xf numFmtId="0" fontId="10" fillId="0" borderId="6" xfId="0" applyFont="1" applyBorder="1" applyAlignment="1">
      <alignment horizontal="left" vertical="center" shrinkToFit="1"/>
    </xf>
    <xf numFmtId="0" fontId="10" fillId="0" borderId="5" xfId="0" applyFont="1" applyBorder="1" applyAlignment="1">
      <alignment horizontal="left" vertical="center" shrinkToFit="1"/>
    </xf>
    <xf numFmtId="0" fontId="50" fillId="0" borderId="0" xfId="0" applyFont="1" applyAlignment="1">
      <alignment horizontal="justify" vertical="center" wrapText="1"/>
    </xf>
    <xf numFmtId="0" fontId="0" fillId="0" borderId="3" xfId="0" applyBorder="1" applyAlignment="1">
      <alignment vertical="center"/>
    </xf>
    <xf numFmtId="0" fontId="0" fillId="0" borderId="6" xfId="0" applyBorder="1" applyAlignment="1">
      <alignment vertical="center"/>
    </xf>
    <xf numFmtId="0" fontId="0" fillId="0" borderId="2" xfId="0" applyBorder="1" applyAlignment="1">
      <alignment vertical="center"/>
    </xf>
    <xf numFmtId="0" fontId="0" fillId="0" borderId="3" xfId="0" applyBorder="1" applyAlignment="1">
      <alignment horizontal="left" vertical="center" shrinkToFit="1"/>
    </xf>
    <xf numFmtId="0" fontId="0" fillId="0" borderId="6" xfId="0" applyBorder="1" applyAlignment="1">
      <alignment horizontal="left" vertical="center" shrinkToFit="1"/>
    </xf>
    <xf numFmtId="0" fontId="0" fillId="0" borderId="2" xfId="0" applyBorder="1" applyAlignment="1">
      <alignment horizontal="left" vertical="center" shrinkToFit="1"/>
    </xf>
    <xf numFmtId="0" fontId="0" fillId="0" borderId="3" xfId="0" applyBorder="1" applyAlignment="1">
      <alignment horizontal="left" vertical="center"/>
    </xf>
    <xf numFmtId="0" fontId="0" fillId="0" borderId="6" xfId="0" applyBorder="1" applyAlignment="1">
      <alignment horizontal="left" vertical="center"/>
    </xf>
    <xf numFmtId="0" fontId="0" fillId="0" borderId="2" xfId="0" applyBorder="1" applyAlignment="1">
      <alignment horizontal="left" vertical="center"/>
    </xf>
    <xf numFmtId="49" fontId="4" fillId="0" borderId="0" xfId="0" applyNumberFormat="1" applyFont="1" applyAlignment="1">
      <alignment horizontal="center" vertical="center"/>
    </xf>
    <xf numFmtId="0" fontId="26" fillId="0" borderId="0" xfId="0" applyFont="1" applyAlignment="1">
      <alignment horizontal="left" vertical="center" shrinkToFit="1"/>
    </xf>
    <xf numFmtId="49" fontId="8" fillId="0" borderId="0" xfId="0" applyNumberFormat="1" applyFont="1" applyAlignment="1">
      <alignment horizontal="center" vertical="center"/>
    </xf>
    <xf numFmtId="0" fontId="8" fillId="0" borderId="0" xfId="0" applyFont="1" applyAlignment="1">
      <alignment horizontal="center" vertical="center"/>
    </xf>
    <xf numFmtId="0" fontId="0" fillId="0" borderId="53" xfId="0" applyBorder="1" applyAlignment="1">
      <alignment vertical="center"/>
    </xf>
    <xf numFmtId="0" fontId="0" fillId="0" borderId="1" xfId="0" applyBorder="1" applyAlignment="1">
      <alignment vertical="center"/>
    </xf>
    <xf numFmtId="0" fontId="0" fillId="0" borderId="1" xfId="0" applyBorder="1" applyAlignment="1" applyProtection="1">
      <alignment horizontal="left" vertical="center" wrapText="1"/>
      <protection locked="0"/>
    </xf>
    <xf numFmtId="0" fontId="0" fillId="0" borderId="54" xfId="0" applyBorder="1" applyAlignment="1" applyProtection="1">
      <alignment horizontal="left" vertical="center" wrapText="1"/>
      <protection locked="0"/>
    </xf>
    <xf numFmtId="58" fontId="0" fillId="0" borderId="1" xfId="0" applyNumberFormat="1" applyBorder="1" applyAlignment="1" applyProtection="1">
      <alignment horizontal="left" vertical="center" wrapText="1"/>
      <protection locked="0"/>
    </xf>
    <xf numFmtId="58" fontId="0" fillId="0" borderId="54" xfId="0" applyNumberFormat="1" applyBorder="1" applyAlignment="1" applyProtection="1">
      <alignment horizontal="left" vertical="center" wrapText="1"/>
      <protection locked="0"/>
    </xf>
    <xf numFmtId="0" fontId="0" fillId="0" borderId="57" xfId="0" applyBorder="1" applyAlignment="1">
      <alignment vertical="center" wrapText="1"/>
    </xf>
    <xf numFmtId="0" fontId="0" fillId="0" borderId="62" xfId="0" applyBorder="1" applyAlignment="1">
      <alignment vertical="center" wrapText="1"/>
    </xf>
    <xf numFmtId="0" fontId="0" fillId="0" borderId="58" xfId="0" applyBorder="1" applyAlignment="1">
      <alignment vertical="center" wrapText="1"/>
    </xf>
    <xf numFmtId="0" fontId="0" fillId="0" borderId="58" xfId="0" applyBorder="1" applyAlignment="1" applyProtection="1">
      <alignment horizontal="left" vertical="center" wrapText="1"/>
      <protection locked="0"/>
    </xf>
    <xf numFmtId="0" fontId="0" fillId="0" borderId="59" xfId="0" applyBorder="1" applyAlignment="1" applyProtection="1">
      <alignment horizontal="left" vertical="center" wrapText="1"/>
      <protection locked="0"/>
    </xf>
    <xf numFmtId="49" fontId="8" fillId="0" borderId="0" xfId="0" applyNumberFormat="1" applyFont="1" applyAlignment="1">
      <alignment horizontal="left" vertical="center" wrapText="1"/>
    </xf>
    <xf numFmtId="0" fontId="8" fillId="0" borderId="0" xfId="0" applyFont="1" applyAlignment="1">
      <alignment horizontal="left" vertical="center" wrapText="1"/>
    </xf>
    <xf numFmtId="0" fontId="0" fillId="0" borderId="60" xfId="0" applyBorder="1" applyAlignment="1">
      <alignment vertical="center" wrapText="1"/>
    </xf>
    <xf numFmtId="0" fontId="0" fillId="0" borderId="61" xfId="0" applyBorder="1" applyAlignment="1">
      <alignment vertical="center" wrapText="1"/>
    </xf>
    <xf numFmtId="0" fontId="0" fillId="0" borderId="55" xfId="0" applyBorder="1" applyAlignment="1">
      <alignment vertical="center" wrapText="1"/>
    </xf>
    <xf numFmtId="0" fontId="0" fillId="0" borderId="55" xfId="0" applyBorder="1" applyAlignment="1" applyProtection="1">
      <alignment horizontal="left" vertical="center"/>
      <protection locked="0"/>
    </xf>
    <xf numFmtId="0" fontId="0" fillId="0" borderId="56" xfId="0" applyBorder="1" applyAlignment="1" applyProtection="1">
      <alignment horizontal="left" vertical="center"/>
      <protection locked="0"/>
    </xf>
    <xf numFmtId="56" fontId="0" fillId="0" borderId="1" xfId="0" applyNumberFormat="1" applyBorder="1" applyAlignment="1" applyProtection="1">
      <alignment horizontal="left" vertical="center" wrapText="1"/>
      <protection locked="0"/>
    </xf>
    <xf numFmtId="0" fontId="22" fillId="0" borderId="3" xfId="0" applyFont="1" applyBorder="1" applyAlignment="1">
      <alignment horizontal="left" vertical="center"/>
    </xf>
    <xf numFmtId="0" fontId="22" fillId="0" borderId="6" xfId="0" applyFont="1" applyBorder="1" applyAlignment="1">
      <alignment horizontal="left" vertical="center"/>
    </xf>
    <xf numFmtId="0" fontId="22" fillId="0" borderId="2" xfId="0" applyFont="1" applyBorder="1" applyAlignment="1">
      <alignment horizontal="left" vertical="center"/>
    </xf>
    <xf numFmtId="0" fontId="0" fillId="0" borderId="49"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14" xfId="0" applyBorder="1" applyAlignment="1">
      <alignment vertical="center" wrapText="1"/>
    </xf>
    <xf numFmtId="0" fontId="0" fillId="0" borderId="115" xfId="0" applyBorder="1" applyAlignment="1">
      <alignment vertical="center" wrapText="1"/>
    </xf>
    <xf numFmtId="0" fontId="0" fillId="0" borderId="116" xfId="0" applyBorder="1" applyAlignment="1">
      <alignment vertical="center" wrapText="1"/>
    </xf>
    <xf numFmtId="0" fontId="0" fillId="0" borderId="117" xfId="0" applyBorder="1" applyAlignment="1">
      <alignment vertical="center"/>
    </xf>
    <xf numFmtId="0" fontId="0" fillId="0" borderId="118" xfId="0" applyBorder="1" applyAlignment="1">
      <alignment vertical="center"/>
    </xf>
    <xf numFmtId="0" fontId="0" fillId="0" borderId="119" xfId="0" applyBorder="1" applyAlignment="1">
      <alignment vertical="center"/>
    </xf>
    <xf numFmtId="58" fontId="0" fillId="0" borderId="58" xfId="0" applyNumberFormat="1" applyBorder="1" applyAlignment="1" applyProtection="1">
      <alignment horizontal="left" vertical="center" wrapText="1"/>
      <protection locked="0"/>
    </xf>
    <xf numFmtId="58" fontId="0" fillId="0" borderId="3" xfId="0" applyNumberFormat="1" applyBorder="1" applyAlignment="1" applyProtection="1">
      <alignment horizontal="left" vertical="center" wrapText="1"/>
      <protection locked="0"/>
    </xf>
    <xf numFmtId="58" fontId="0" fillId="0" borderId="6" xfId="0" applyNumberFormat="1" applyBorder="1" applyAlignment="1" applyProtection="1">
      <alignment horizontal="left" vertical="center" wrapText="1"/>
      <protection locked="0"/>
    </xf>
    <xf numFmtId="58" fontId="0" fillId="0" borderId="5" xfId="0" applyNumberFormat="1" applyBorder="1" applyAlignment="1" applyProtection="1">
      <alignment horizontal="left" vertical="center" wrapText="1"/>
      <protection locked="0"/>
    </xf>
    <xf numFmtId="0" fontId="0" fillId="0" borderId="86" xfId="0" applyBorder="1" applyAlignment="1">
      <alignment horizontal="center" vertical="center" wrapText="1"/>
    </xf>
    <xf numFmtId="0" fontId="0" fillId="0" borderId="84" xfId="0" applyBorder="1" applyAlignment="1">
      <alignment horizontal="center" vertical="center" wrapText="1"/>
    </xf>
    <xf numFmtId="0" fontId="0" fillId="0" borderId="61" xfId="0" applyBorder="1" applyAlignment="1">
      <alignment horizontal="center" vertical="center" wrapText="1"/>
    </xf>
    <xf numFmtId="0" fontId="0" fillId="0" borderId="83" xfId="0" applyBorder="1" applyAlignment="1" applyProtection="1">
      <alignment horizontal="left" vertical="center"/>
      <protection locked="0"/>
    </xf>
    <xf numFmtId="0" fontId="0" fillId="0" borderId="84" xfId="0" applyBorder="1" applyAlignment="1" applyProtection="1">
      <alignment horizontal="left" vertical="center"/>
      <protection locked="0"/>
    </xf>
    <xf numFmtId="0" fontId="0" fillId="0" borderId="85" xfId="0" applyBorder="1" applyAlignment="1" applyProtection="1">
      <alignment horizontal="left" vertical="center"/>
      <protection locked="0"/>
    </xf>
    <xf numFmtId="0" fontId="0" fillId="0" borderId="60" xfId="0" applyBorder="1" applyAlignment="1">
      <alignment horizontal="center" vertical="center" wrapText="1"/>
    </xf>
    <xf numFmtId="0" fontId="0" fillId="0" borderId="55" xfId="0" applyBorder="1" applyAlignment="1">
      <alignment horizontal="center" vertical="center" wrapText="1"/>
    </xf>
    <xf numFmtId="0" fontId="0" fillId="0" borderId="5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82" xfId="0" applyBorder="1" applyAlignment="1">
      <alignment vertical="center" wrapText="1"/>
    </xf>
    <xf numFmtId="0" fontId="0" fillId="0" borderId="80" xfId="0" applyBorder="1" applyAlignment="1">
      <alignment vertical="center" wrapText="1"/>
    </xf>
    <xf numFmtId="0" fontId="0" fillId="0" borderId="79" xfId="0" applyBorder="1" applyAlignment="1" applyProtection="1">
      <alignment horizontal="left" vertical="center" wrapText="1"/>
      <protection locked="0"/>
    </xf>
    <xf numFmtId="0" fontId="0" fillId="0" borderId="80" xfId="0" applyBorder="1" applyAlignment="1" applyProtection="1">
      <alignment horizontal="left" vertical="center" wrapText="1"/>
      <protection locked="0"/>
    </xf>
    <xf numFmtId="0" fontId="0" fillId="0" borderId="81" xfId="0" applyBorder="1" applyAlignment="1" applyProtection="1">
      <alignment horizontal="left" vertical="center" wrapText="1"/>
      <protection locked="0"/>
    </xf>
    <xf numFmtId="0" fontId="0" fillId="0" borderId="78" xfId="0" applyBorder="1" applyAlignment="1">
      <alignment horizontal="center" vertical="center"/>
    </xf>
    <xf numFmtId="0" fontId="0" fillId="0" borderId="6" xfId="0" applyBorder="1" applyAlignment="1">
      <alignment horizontal="center" vertical="center"/>
    </xf>
    <xf numFmtId="0" fontId="0" fillId="0" borderId="6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64" xfId="0" applyBorder="1" applyAlignment="1">
      <alignment vertical="center"/>
    </xf>
    <xf numFmtId="0" fontId="0" fillId="0" borderId="13" xfId="0" applyBorder="1" applyAlignment="1">
      <alignment vertical="center"/>
    </xf>
    <xf numFmtId="0" fontId="0" fillId="0" borderId="65" xfId="0" applyBorder="1" applyAlignment="1">
      <alignment vertical="center"/>
    </xf>
    <xf numFmtId="0" fontId="0" fillId="0" borderId="3" xfId="0" applyBorder="1" applyAlignment="1">
      <alignment horizontal="right" vertical="center" wrapText="1"/>
    </xf>
    <xf numFmtId="0" fontId="0" fillId="0" borderId="2" xfId="0" applyBorder="1" applyAlignment="1">
      <alignment horizontal="right" vertical="center" wrapText="1"/>
    </xf>
    <xf numFmtId="49" fontId="8" fillId="0" borderId="0" xfId="0" applyNumberFormat="1" applyFont="1" applyAlignment="1">
      <alignment horizontal="left" vertical="center"/>
    </xf>
    <xf numFmtId="0" fontId="8" fillId="0" borderId="0" xfId="0" applyFont="1" applyAlignment="1">
      <alignment horizontal="left" vertical="center"/>
    </xf>
    <xf numFmtId="0" fontId="0" fillId="0" borderId="14"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66" xfId="0" applyBorder="1" applyAlignment="1" applyProtection="1">
      <alignment horizontal="left" vertical="center" wrapText="1"/>
      <protection locked="0"/>
    </xf>
    <xf numFmtId="0" fontId="0" fillId="0" borderId="58" xfId="0" applyBorder="1" applyAlignment="1" applyProtection="1">
      <alignment vertical="center" wrapText="1"/>
      <protection locked="0"/>
    </xf>
    <xf numFmtId="0" fontId="0" fillId="0" borderId="59" xfId="0" applyBorder="1" applyAlignment="1" applyProtection="1">
      <alignment vertical="center" wrapText="1"/>
      <protection locked="0"/>
    </xf>
    <xf numFmtId="0" fontId="8" fillId="0" borderId="0" xfId="3" applyFont="1" applyAlignment="1">
      <alignment horizontal="center" vertical="center"/>
    </xf>
    <xf numFmtId="0" fontId="13" fillId="0" borderId="0" xfId="3" applyFont="1" applyAlignment="1">
      <alignment vertical="center" wrapText="1"/>
    </xf>
    <xf numFmtId="0" fontId="0" fillId="0" borderId="0" xfId="3" applyFont="1" applyAlignment="1">
      <alignment horizontal="left" vertical="center" wrapText="1"/>
    </xf>
    <xf numFmtId="0" fontId="0" fillId="0" borderId="0" xfId="0" applyAlignment="1">
      <alignment horizontal="left" vertical="center" wrapText="1"/>
    </xf>
    <xf numFmtId="0" fontId="0" fillId="0" borderId="0" xfId="3" applyFont="1" applyAlignment="1">
      <alignment horizontal="left" vertical="center"/>
    </xf>
    <xf numFmtId="0" fontId="0" fillId="0" borderId="0" xfId="3" applyFont="1" applyAlignment="1">
      <alignment horizontal="left" vertical="center" shrinkToFit="1"/>
    </xf>
    <xf numFmtId="0" fontId="0" fillId="0" borderId="0" xfId="0" applyAlignment="1">
      <alignment horizontal="left" vertical="center" shrinkToFit="1"/>
    </xf>
    <xf numFmtId="0" fontId="10" fillId="0" borderId="0" xfId="0" applyFont="1" applyAlignment="1">
      <alignment horizontal="left" vertical="center"/>
    </xf>
    <xf numFmtId="0" fontId="0" fillId="0" borderId="0" xfId="0" applyAlignment="1">
      <alignment horizontal="left" shrinkToFit="1"/>
    </xf>
  </cellXfs>
  <cellStyles count="5">
    <cellStyle name="ハイパーリンク" xfId="4" builtinId="8"/>
    <cellStyle name="桁区切り" xfId="1" builtinId="6"/>
    <cellStyle name="標準" xfId="0" builtinId="0"/>
    <cellStyle name="標準 2" xfId="2" xr:uid="{00000000-0005-0000-0000-000003000000}"/>
    <cellStyle name="標準 9" xfId="3" xr:uid="{00000000-0005-0000-0000-000004000000}"/>
  </cellStyles>
  <dxfs count="97">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9" tint="0.79998168889431442"/>
        </patternFill>
      </fill>
    </dxf>
    <dxf>
      <fill>
        <patternFill>
          <bgColor theme="0" tint="-0.34998626667073579"/>
        </patternFill>
      </fill>
    </dxf>
    <dxf>
      <fill>
        <patternFill>
          <bgColor theme="9" tint="0.79998168889431442"/>
        </patternFill>
      </fill>
    </dxf>
    <dxf>
      <font>
        <color rgb="FF0000FF"/>
      </font>
    </dxf>
    <dxf>
      <font>
        <color rgb="FFFF0000"/>
      </font>
      <fill>
        <patternFill patternType="none">
          <bgColor auto="1"/>
        </patternFill>
      </fill>
    </dxf>
    <dxf>
      <fill>
        <patternFill>
          <bgColor rgb="FFFFFF00"/>
        </patternFill>
      </fill>
      <border>
        <left style="thin">
          <color rgb="FFFF0000"/>
        </left>
        <right style="thin">
          <color rgb="FFFF0000"/>
        </right>
        <top style="thin">
          <color rgb="FFFF0000"/>
        </top>
        <bottom style="thin">
          <color rgb="FFFF0000"/>
        </bottom>
        <vertical/>
        <horizontal/>
      </border>
    </dxf>
    <dxf>
      <fill>
        <patternFill>
          <bgColor theme="9" tint="0.79998168889431442"/>
        </patternFill>
      </fill>
    </dxf>
    <dxf>
      <font>
        <b/>
        <i val="0"/>
        <color rgb="FFFF0000"/>
      </font>
    </dxf>
    <dxf>
      <font>
        <b/>
        <i val="0"/>
        <color rgb="FFFF0000"/>
      </font>
    </dxf>
    <dxf>
      <font>
        <b val="0"/>
        <i val="0"/>
        <color theme="1"/>
      </font>
    </dxf>
    <dxf>
      <fill>
        <patternFill>
          <bgColor theme="9" tint="0.79998168889431442"/>
        </patternFill>
      </fill>
    </dxf>
    <dxf>
      <fill>
        <patternFill>
          <bgColor theme="9" tint="0.79998168889431442"/>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none">
          <bgColor auto="1"/>
        </patternFill>
      </fill>
    </dxf>
    <dxf>
      <fill>
        <patternFill>
          <bgColor theme="9" tint="0.79998168889431442"/>
        </patternFill>
      </fill>
    </dxf>
    <dxf>
      <fill>
        <patternFill patternType="none">
          <bgColor auto="1"/>
        </patternFill>
      </fill>
    </dxf>
    <dxf>
      <fill>
        <patternFill>
          <bgColor theme="9" tint="0.79998168889431442"/>
        </patternFill>
      </fill>
    </dxf>
    <dxf>
      <fill>
        <patternFill>
          <bgColor theme="9" tint="0.79998168889431442"/>
        </patternFill>
      </fill>
    </dxf>
    <dxf>
      <fill>
        <patternFill patternType="none">
          <bgColor auto="1"/>
        </patternFill>
      </fill>
    </dxf>
    <dxf>
      <fill>
        <patternFill>
          <bgColor theme="9" tint="0.79998168889431442"/>
        </patternFill>
      </fill>
    </dxf>
    <dxf>
      <font>
        <color rgb="FF0000FF"/>
      </font>
    </dxf>
    <dxf>
      <font>
        <color rgb="FF0000FF"/>
      </font>
    </dxf>
    <dxf>
      <fill>
        <patternFill>
          <bgColor theme="9" tint="0.79998168889431442"/>
        </patternFill>
      </fill>
    </dxf>
    <dxf>
      <fill>
        <patternFill>
          <bgColor theme="0" tint="-0.34998626667073579"/>
        </patternFill>
      </fill>
    </dxf>
    <dxf>
      <fill>
        <patternFill>
          <bgColor theme="9" tint="0.79998168889431442"/>
        </patternFill>
      </fill>
    </dxf>
    <dxf>
      <fill>
        <patternFill>
          <bgColor theme="9" tint="0.79998168889431442"/>
        </patternFill>
      </fill>
    </dxf>
    <dxf>
      <font>
        <b/>
        <i val="0"/>
        <color rgb="FFFF0000"/>
      </font>
      <fill>
        <patternFill patternType="none">
          <bgColor auto="1"/>
        </patternFill>
      </fill>
    </dxf>
    <dxf>
      <font>
        <b/>
        <i val="0"/>
        <color rgb="FF0000FF"/>
      </font>
      <fill>
        <patternFill>
          <bgColor rgb="FFCCECFF"/>
        </patternFill>
      </fill>
      <border>
        <left style="thin">
          <color rgb="FF0000FF"/>
        </left>
        <right style="thin">
          <color rgb="FF0000FF"/>
        </right>
        <top style="thin">
          <color rgb="FF0000FF"/>
        </top>
        <bottom style="thin">
          <color rgb="FF0000FF"/>
        </bottom>
        <vertical/>
        <horizontal/>
      </border>
    </dxf>
    <dxf>
      <font>
        <b/>
        <i val="0"/>
        <color rgb="FFFF0000"/>
      </font>
      <fill>
        <patternFill>
          <bgColor rgb="FFFFFF00"/>
        </patternFill>
      </fill>
      <border>
        <left style="thin">
          <color rgb="FFFF0000"/>
        </left>
        <right style="thin">
          <color rgb="FFFF0000"/>
        </right>
        <top style="thin">
          <color rgb="FFFF0000"/>
        </top>
        <bottom style="thin">
          <color rgb="FFFF0000"/>
        </bottom>
        <vertical/>
        <horizontal/>
      </border>
    </dxf>
  </dxfs>
  <tableStyles count="0" defaultTableStyle="TableStyleMedium2" defaultPivotStyle="PivotStyleLight16"/>
  <colors>
    <mruColors>
      <color rgb="FFCCFF99"/>
      <color rgb="FFCCECFF"/>
      <color rgb="FF0000FF"/>
      <color rgb="FF99FF99"/>
      <color rgb="FFFFFF99"/>
      <color rgb="FFCCFFCC"/>
      <color rgb="FFEBFFEB"/>
      <color rgb="FFFFFF66"/>
      <color rgb="FF66FF33"/>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107</xdr:row>
      <xdr:rowOff>0</xdr:rowOff>
    </xdr:from>
    <xdr:to>
      <xdr:col>88</xdr:col>
      <xdr:colOff>532009</xdr:colOff>
      <xdr:row>118</xdr:row>
      <xdr:rowOff>170414</xdr:rowOff>
    </xdr:to>
    <xdr:pic>
      <xdr:nvPicPr>
        <xdr:cNvPr id="3" name="図 2">
          <a:extLst>
            <a:ext uri="{FF2B5EF4-FFF2-40B4-BE49-F238E27FC236}">
              <a16:creationId xmlns:a16="http://schemas.microsoft.com/office/drawing/2014/main" id="{BFBC7271-FDE2-4161-93FB-9A5F201B324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614660" y="23324820"/>
          <a:ext cx="3153289" cy="5062454"/>
        </a:xfrm>
        <a:prstGeom prst="rect">
          <a:avLst/>
        </a:prstGeom>
      </xdr:spPr>
    </xdr:pic>
    <xdr:clientData/>
  </xdr:twoCellAnchor>
  <xdr:twoCellAnchor>
    <xdr:from>
      <xdr:col>84</xdr:col>
      <xdr:colOff>586741</xdr:colOff>
      <xdr:row>104</xdr:row>
      <xdr:rowOff>22860</xdr:rowOff>
    </xdr:from>
    <xdr:to>
      <xdr:col>87</xdr:col>
      <xdr:colOff>533401</xdr:colOff>
      <xdr:row>107</xdr:row>
      <xdr:rowOff>16220</xdr:rowOff>
    </xdr:to>
    <xdr:sp macro="" textlink="">
      <xdr:nvSpPr>
        <xdr:cNvPr id="4" name="テキスト ボックス 3">
          <a:extLst>
            <a:ext uri="{FF2B5EF4-FFF2-40B4-BE49-F238E27FC236}">
              <a16:creationId xmlns:a16="http://schemas.microsoft.com/office/drawing/2014/main" id="{CBCF9F74-396F-4753-B000-62DE5A571881}"/>
            </a:ext>
          </a:extLst>
        </xdr:cNvPr>
        <xdr:cNvSpPr txBox="1"/>
      </xdr:nvSpPr>
      <xdr:spPr>
        <a:xfrm>
          <a:off x="11201401" y="22745700"/>
          <a:ext cx="1958340" cy="59534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latin typeface="BIZ UDPゴシック" panose="020B0400000000000000" pitchFamily="50" charset="-128"/>
              <a:ea typeface="BIZ UDPゴシック" panose="020B0400000000000000" pitchFamily="50" charset="-128"/>
            </a:rPr>
            <a:t>印鑑証明書</a:t>
          </a:r>
          <a:endParaRPr kumimoji="1" lang="ja-JP" altLang="en-US" sz="1200">
            <a:latin typeface="BIZ UDPゴシック" panose="020B0400000000000000" pitchFamily="50" charset="-128"/>
            <a:ea typeface="BIZ UDPゴシック" panose="020B04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95250</xdr:colOff>
      <xdr:row>0</xdr:row>
      <xdr:rowOff>31750</xdr:rowOff>
    </xdr:from>
    <xdr:to>
      <xdr:col>21</xdr:col>
      <xdr:colOff>12700</xdr:colOff>
      <xdr:row>2</xdr:row>
      <xdr:rowOff>152400</xdr:rowOff>
    </xdr:to>
    <xdr:sp macro="" textlink="">
      <xdr:nvSpPr>
        <xdr:cNvPr id="2" name="楕円 1">
          <a:extLst>
            <a:ext uri="{FF2B5EF4-FFF2-40B4-BE49-F238E27FC236}">
              <a16:creationId xmlns:a16="http://schemas.microsoft.com/office/drawing/2014/main" id="{00000000-0008-0000-0100-000002000000}"/>
            </a:ext>
          </a:extLst>
        </xdr:cNvPr>
        <xdr:cNvSpPr/>
      </xdr:nvSpPr>
      <xdr:spPr bwMode="auto">
        <a:xfrm>
          <a:off x="2901950" y="31750"/>
          <a:ext cx="577850" cy="577850"/>
        </a:xfrm>
        <a:prstGeom prst="ellipse">
          <a:avLst/>
        </a:prstGeom>
        <a:ln w="3175">
          <a:prstDash val="dash"/>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a:t>　</a:t>
          </a:r>
          <a:endParaRPr kumimoji="1" lang="en-US" altLang="ja-JP" sz="900"/>
        </a:p>
        <a:p>
          <a:pPr algn="l"/>
          <a:r>
            <a:rPr kumimoji="1" lang="ja-JP" altLang="en-US" sz="900"/>
            <a:t>　</a:t>
          </a:r>
          <a:r>
            <a:rPr kumimoji="1" lang="ja-JP" altLang="en-US" sz="900" baseline="0"/>
            <a:t>捨</a:t>
          </a:r>
          <a:r>
            <a:rPr kumimoji="1" lang="ja-JP" altLang="en-US" sz="900"/>
            <a:t>印</a:t>
          </a:r>
        </a:p>
      </xdr:txBody>
    </xdr:sp>
    <xdr:clientData/>
  </xdr:twoCellAnchor>
  <xdr:twoCellAnchor>
    <xdr:from>
      <xdr:col>33</xdr:col>
      <xdr:colOff>158750</xdr:colOff>
      <xdr:row>8</xdr:row>
      <xdr:rowOff>177800</xdr:rowOff>
    </xdr:from>
    <xdr:to>
      <xdr:col>36</xdr:col>
      <xdr:colOff>88900</xdr:colOff>
      <xdr:row>10</xdr:row>
      <xdr:rowOff>127000</xdr:rowOff>
    </xdr:to>
    <xdr:sp macro="" textlink="">
      <xdr:nvSpPr>
        <xdr:cNvPr id="3" name="楕円 2">
          <a:extLst>
            <a:ext uri="{FF2B5EF4-FFF2-40B4-BE49-F238E27FC236}">
              <a16:creationId xmlns:a16="http://schemas.microsoft.com/office/drawing/2014/main" id="{00000000-0008-0000-0100-000003000000}"/>
            </a:ext>
          </a:extLst>
        </xdr:cNvPr>
        <xdr:cNvSpPr/>
      </xdr:nvSpPr>
      <xdr:spPr bwMode="auto">
        <a:xfrm>
          <a:off x="5759450" y="2254250"/>
          <a:ext cx="527050" cy="54610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91889</xdr:colOff>
      <xdr:row>2</xdr:row>
      <xdr:rowOff>105334</xdr:rowOff>
    </xdr:from>
    <xdr:to>
      <xdr:col>58</xdr:col>
      <xdr:colOff>69664</xdr:colOff>
      <xdr:row>3</xdr:row>
      <xdr:rowOff>187363</xdr:rowOff>
    </xdr:to>
    <xdr:sp macro="" textlink="">
      <xdr:nvSpPr>
        <xdr:cNvPr id="4" name="テキスト ボックス 3">
          <a:extLst>
            <a:ext uri="{FF2B5EF4-FFF2-40B4-BE49-F238E27FC236}">
              <a16:creationId xmlns:a16="http://schemas.microsoft.com/office/drawing/2014/main" id="{2F058063-183F-448B-81C6-2535CD5AEA2F}"/>
            </a:ext>
          </a:extLst>
        </xdr:cNvPr>
        <xdr:cNvSpPr txBox="1"/>
      </xdr:nvSpPr>
      <xdr:spPr>
        <a:xfrm>
          <a:off x="6304430" y="571499"/>
          <a:ext cx="3366434" cy="315111"/>
        </a:xfrm>
        <a:prstGeom prst="rect">
          <a:avLst/>
        </a:prstGeom>
        <a:solidFill>
          <a:schemeClr val="bg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0000FF"/>
              </a:solidFill>
              <a:latin typeface="BIZ UDPゴシック" panose="020B0400000000000000" pitchFamily="50" charset="-128"/>
              <a:ea typeface="BIZ UDPゴシック" panose="020B0400000000000000" pitchFamily="50" charset="-128"/>
            </a:rPr>
            <a:t>※</a:t>
          </a:r>
          <a:r>
            <a:rPr kumimoji="1" lang="ja-JP" altLang="en-US" sz="1100" b="1">
              <a:solidFill>
                <a:srgbClr val="0000FF"/>
              </a:solidFill>
              <a:latin typeface="BIZ UDPゴシック" panose="020B0400000000000000" pitchFamily="50" charset="-128"/>
              <a:ea typeface="BIZ UDPゴシック" panose="020B0400000000000000" pitchFamily="50" charset="-128"/>
            </a:rPr>
            <a:t>申請日は無記入（空欄）のままでお願いします。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47</xdr:col>
      <xdr:colOff>38100</xdr:colOff>
      <xdr:row>1</xdr:row>
      <xdr:rowOff>44450</xdr:rowOff>
    </xdr:from>
    <xdr:to>
      <xdr:col>52</xdr:col>
      <xdr:colOff>63500</xdr:colOff>
      <xdr:row>3</xdr:row>
      <xdr:rowOff>215900</xdr:rowOff>
    </xdr:to>
    <xdr:sp macro="" textlink="">
      <xdr:nvSpPr>
        <xdr:cNvPr id="2" name="楕円 1">
          <a:extLst>
            <a:ext uri="{FF2B5EF4-FFF2-40B4-BE49-F238E27FC236}">
              <a16:creationId xmlns:a16="http://schemas.microsoft.com/office/drawing/2014/main" id="{00000000-0008-0000-0200-000002000000}"/>
            </a:ext>
          </a:extLst>
        </xdr:cNvPr>
        <xdr:cNvSpPr/>
      </xdr:nvSpPr>
      <xdr:spPr bwMode="auto">
        <a:xfrm>
          <a:off x="5410200" y="374650"/>
          <a:ext cx="596900" cy="628650"/>
        </a:xfrm>
        <a:prstGeom prst="ellipse">
          <a:avLst/>
        </a:prstGeom>
        <a:ln w="3175">
          <a:prstDash val="dash"/>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100"/>
            <a:t>　 　</a:t>
          </a:r>
          <a:endParaRPr kumimoji="1" lang="en-US" altLang="ja-JP" sz="1100"/>
        </a:p>
        <a:p>
          <a:pPr algn="l"/>
          <a:r>
            <a:rPr kumimoji="1" lang="en-US" altLang="ja-JP" sz="90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印</a:t>
          </a:r>
          <a:endParaRPr kumimoji="1" lang="en-US" altLang="ja-JP" sz="900">
            <a:latin typeface="ＭＳ 明朝" panose="02020609040205080304" pitchFamily="17" charset="-128"/>
            <a:ea typeface="ＭＳ 明朝" panose="02020609040205080304" pitchFamily="17" charset="-128"/>
          </a:endParaRPr>
        </a:p>
        <a:p>
          <a:pPr algn="l"/>
          <a:endParaRPr kumimoji="1" lang="ja-JP" altLang="en-US" sz="1100"/>
        </a:p>
      </xdr:txBody>
    </xdr:sp>
    <xdr:clientData/>
  </xdr:twoCellAnchor>
  <xdr:twoCellAnchor>
    <xdr:from>
      <xdr:col>40</xdr:col>
      <xdr:colOff>63500</xdr:colOff>
      <xdr:row>39</xdr:row>
      <xdr:rowOff>95250</xdr:rowOff>
    </xdr:from>
    <xdr:to>
      <xdr:col>45</xdr:col>
      <xdr:colOff>19050</xdr:colOff>
      <xdr:row>41</xdr:row>
      <xdr:rowOff>184150</xdr:rowOff>
    </xdr:to>
    <xdr:sp macro="" textlink="">
      <xdr:nvSpPr>
        <xdr:cNvPr id="3" name="楕円 2">
          <a:extLst>
            <a:ext uri="{FF2B5EF4-FFF2-40B4-BE49-F238E27FC236}">
              <a16:creationId xmlns:a16="http://schemas.microsoft.com/office/drawing/2014/main" id="{00000000-0008-0000-0200-000003000000}"/>
            </a:ext>
          </a:extLst>
        </xdr:cNvPr>
        <xdr:cNvSpPr/>
      </xdr:nvSpPr>
      <xdr:spPr bwMode="auto">
        <a:xfrm>
          <a:off x="4635500" y="9112250"/>
          <a:ext cx="527050" cy="54610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55</xdr:col>
      <xdr:colOff>55244</xdr:colOff>
      <xdr:row>6</xdr:row>
      <xdr:rowOff>194160</xdr:rowOff>
    </xdr:from>
    <xdr:to>
      <xdr:col>61</xdr:col>
      <xdr:colOff>526676</xdr:colOff>
      <xdr:row>12</xdr:row>
      <xdr:rowOff>174335</xdr:rowOff>
    </xdr:to>
    <xdr:sp macro="" textlink="">
      <xdr:nvSpPr>
        <xdr:cNvPr id="4" name="テキスト ボックス 3">
          <a:extLst>
            <a:ext uri="{FF2B5EF4-FFF2-40B4-BE49-F238E27FC236}">
              <a16:creationId xmlns:a16="http://schemas.microsoft.com/office/drawing/2014/main" id="{214D9C6B-217A-4E56-B73D-51756A3E7A2C}"/>
            </a:ext>
          </a:extLst>
        </xdr:cNvPr>
        <xdr:cNvSpPr txBox="1"/>
      </xdr:nvSpPr>
      <xdr:spPr>
        <a:xfrm>
          <a:off x="6218479" y="1650925"/>
          <a:ext cx="2914315" cy="13248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latin typeface="BIZ UDPゴシック" panose="020B0400000000000000" pitchFamily="50" charset="-128"/>
              <a:ea typeface="BIZ UDPゴシック" panose="020B0400000000000000" pitchFamily="50" charset="-128"/>
            </a:rPr>
            <a:t>特記事項がある場合は、</a:t>
          </a:r>
          <a:endParaRPr kumimoji="1" lang="en-US" altLang="ja-JP" sz="1600" b="1">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b="1">
              <a:solidFill>
                <a:srgbClr val="FF0000"/>
              </a:solidFill>
              <a:latin typeface="BIZ UDPゴシック" panose="020B0400000000000000" pitchFamily="50" charset="-128"/>
              <a:ea typeface="BIZ UDPゴシック" panose="020B0400000000000000" pitchFamily="50" charset="-128"/>
            </a:rPr>
            <a:t>「備考」欄に記入してください。</a:t>
          </a:r>
        </a:p>
      </xdr:txBody>
    </xdr:sp>
    <xdr:clientData/>
  </xdr:twoCellAnchor>
  <xdr:twoCellAnchor>
    <xdr:from>
      <xdr:col>56</xdr:col>
      <xdr:colOff>67236</xdr:colOff>
      <xdr:row>34</xdr:row>
      <xdr:rowOff>190499</xdr:rowOff>
    </xdr:from>
    <xdr:to>
      <xdr:col>62</xdr:col>
      <xdr:colOff>558539</xdr:colOff>
      <xdr:row>36</xdr:row>
      <xdr:rowOff>13590</xdr:rowOff>
    </xdr:to>
    <xdr:sp macro="" textlink="">
      <xdr:nvSpPr>
        <xdr:cNvPr id="5" name="テキスト ボックス 4">
          <a:extLst>
            <a:ext uri="{FF2B5EF4-FFF2-40B4-BE49-F238E27FC236}">
              <a16:creationId xmlns:a16="http://schemas.microsoft.com/office/drawing/2014/main" id="{673C03FD-930F-4606-ABCA-3249C25C0EEE}"/>
            </a:ext>
          </a:extLst>
        </xdr:cNvPr>
        <xdr:cNvSpPr txBox="1"/>
      </xdr:nvSpPr>
      <xdr:spPr>
        <a:xfrm>
          <a:off x="6342530" y="7922558"/>
          <a:ext cx="3561715" cy="271326"/>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309880</xdr:colOff>
      <xdr:row>17</xdr:row>
      <xdr:rowOff>154093</xdr:rowOff>
    </xdr:from>
    <xdr:to>
      <xdr:col>13</xdr:col>
      <xdr:colOff>694267</xdr:colOff>
      <xdr:row>19</xdr:row>
      <xdr:rowOff>218440</xdr:rowOff>
    </xdr:to>
    <xdr:sp macro="" textlink="">
      <xdr:nvSpPr>
        <xdr:cNvPr id="14" name="角丸四角形吹き出し 13">
          <a:extLst>
            <a:ext uri="{FF2B5EF4-FFF2-40B4-BE49-F238E27FC236}">
              <a16:creationId xmlns:a16="http://schemas.microsoft.com/office/drawing/2014/main" id="{00000000-0008-0000-0400-00000E000000}"/>
            </a:ext>
          </a:extLst>
        </xdr:cNvPr>
        <xdr:cNvSpPr/>
      </xdr:nvSpPr>
      <xdr:spPr>
        <a:xfrm>
          <a:off x="10898505" y="3964093"/>
          <a:ext cx="2702137" cy="508847"/>
        </a:xfrm>
        <a:prstGeom prst="wedgeRoundRectCallout">
          <a:avLst>
            <a:gd name="adj1" fmla="val -53008"/>
            <a:gd name="adj2" fmla="val -115557"/>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消費税分も申請する場合は項目を設けて記載してください。</a:t>
          </a:r>
        </a:p>
      </xdr:txBody>
    </xdr:sp>
    <xdr:clientData/>
  </xdr:twoCellAnchor>
  <xdr:twoCellAnchor>
    <xdr:from>
      <xdr:col>16</xdr:col>
      <xdr:colOff>2010835</xdr:colOff>
      <xdr:row>15</xdr:row>
      <xdr:rowOff>201083</xdr:rowOff>
    </xdr:from>
    <xdr:to>
      <xdr:col>18</xdr:col>
      <xdr:colOff>433916</xdr:colOff>
      <xdr:row>21</xdr:row>
      <xdr:rowOff>201083</xdr:rowOff>
    </xdr:to>
    <xdr:cxnSp macro="">
      <xdr:nvCxnSpPr>
        <xdr:cNvPr id="15" name="直線矢印コネクタ 14">
          <a:extLst>
            <a:ext uri="{FF2B5EF4-FFF2-40B4-BE49-F238E27FC236}">
              <a16:creationId xmlns:a16="http://schemas.microsoft.com/office/drawing/2014/main" id="{00000000-0008-0000-0400-00000F000000}"/>
            </a:ext>
          </a:extLst>
        </xdr:cNvPr>
        <xdr:cNvCxnSpPr/>
      </xdr:nvCxnSpPr>
      <xdr:spPr>
        <a:xfrm flipH="1" flipV="1">
          <a:off x="18531418" y="3619500"/>
          <a:ext cx="1068915" cy="137583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1102360</xdr:colOff>
      <xdr:row>30</xdr:row>
      <xdr:rowOff>29633</xdr:rowOff>
    </xdr:from>
    <xdr:to>
      <xdr:col>15</xdr:col>
      <xdr:colOff>717127</xdr:colOff>
      <xdr:row>34</xdr:row>
      <xdr:rowOff>182880</xdr:rowOff>
    </xdr:to>
    <xdr:sp macro="" textlink="">
      <xdr:nvSpPr>
        <xdr:cNvPr id="16" name="角丸四角形吹き出し 15">
          <a:extLst>
            <a:ext uri="{FF2B5EF4-FFF2-40B4-BE49-F238E27FC236}">
              <a16:creationId xmlns:a16="http://schemas.microsoft.com/office/drawing/2014/main" id="{00000000-0008-0000-0400-000010000000}"/>
            </a:ext>
          </a:extLst>
        </xdr:cNvPr>
        <xdr:cNvSpPr/>
      </xdr:nvSpPr>
      <xdr:spPr>
        <a:xfrm>
          <a:off x="14005560" y="6989233"/>
          <a:ext cx="1900767" cy="1143847"/>
        </a:xfrm>
        <a:prstGeom prst="wedgeRoundRectCallout">
          <a:avLst>
            <a:gd name="adj1" fmla="val -41821"/>
            <a:gd name="adj2" fmla="val -7358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見積書（納品書、請求書など）の項目、金額に対応するように記載してください。</a:t>
          </a:r>
        </a:p>
      </xdr:txBody>
    </xdr:sp>
    <xdr:clientData/>
  </xdr:twoCellAnchor>
  <xdr:twoCellAnchor>
    <xdr:from>
      <xdr:col>17</xdr:col>
      <xdr:colOff>50800</xdr:colOff>
      <xdr:row>28</xdr:row>
      <xdr:rowOff>0</xdr:rowOff>
    </xdr:from>
    <xdr:to>
      <xdr:col>19</xdr:col>
      <xdr:colOff>2541</xdr:colOff>
      <xdr:row>28</xdr:row>
      <xdr:rowOff>114300</xdr:rowOff>
    </xdr:to>
    <xdr:cxnSp macro="">
      <xdr:nvCxnSpPr>
        <xdr:cNvPr id="17" name="直線矢印コネクタ 16">
          <a:extLst>
            <a:ext uri="{FF2B5EF4-FFF2-40B4-BE49-F238E27FC236}">
              <a16:creationId xmlns:a16="http://schemas.microsoft.com/office/drawing/2014/main" id="{00000000-0008-0000-0400-000011000000}"/>
            </a:ext>
          </a:extLst>
        </xdr:cNvPr>
        <xdr:cNvCxnSpPr/>
      </xdr:nvCxnSpPr>
      <xdr:spPr>
        <a:xfrm flipH="1" flipV="1">
          <a:off x="18304933" y="6502400"/>
          <a:ext cx="1001608" cy="1143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463549</xdr:colOff>
      <xdr:row>7</xdr:row>
      <xdr:rowOff>95251</xdr:rowOff>
    </xdr:from>
    <xdr:to>
      <xdr:col>16</xdr:col>
      <xdr:colOff>1274233</xdr:colOff>
      <xdr:row>12</xdr:row>
      <xdr:rowOff>7198</xdr:rowOff>
    </xdr:to>
    <xdr:sp macro="" textlink="">
      <xdr:nvSpPr>
        <xdr:cNvPr id="20" name="角丸四角形吹き出し 19">
          <a:extLst>
            <a:ext uri="{FF2B5EF4-FFF2-40B4-BE49-F238E27FC236}">
              <a16:creationId xmlns:a16="http://schemas.microsoft.com/office/drawing/2014/main" id="{00000000-0008-0000-0400-000014000000}"/>
            </a:ext>
          </a:extLst>
        </xdr:cNvPr>
        <xdr:cNvSpPr/>
      </xdr:nvSpPr>
      <xdr:spPr>
        <a:xfrm>
          <a:off x="15894049" y="1576918"/>
          <a:ext cx="1900767" cy="1150197"/>
        </a:xfrm>
        <a:prstGeom prst="wedgeRoundRectCallout">
          <a:avLst>
            <a:gd name="adj1" fmla="val -75897"/>
            <a:gd name="adj2" fmla="val 10662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見積書（納品書、請求書など）の項目、金額に対応するように記載してください。</a:t>
          </a:r>
        </a:p>
      </xdr:txBody>
    </xdr:sp>
    <xdr:clientData/>
  </xdr:twoCellAnchor>
  <xdr:twoCellAnchor>
    <xdr:from>
      <xdr:col>12</xdr:col>
      <xdr:colOff>499533</xdr:colOff>
      <xdr:row>31</xdr:row>
      <xdr:rowOff>42333</xdr:rowOff>
    </xdr:from>
    <xdr:to>
      <xdr:col>13</xdr:col>
      <xdr:colOff>514773</xdr:colOff>
      <xdr:row>32</xdr:row>
      <xdr:rowOff>217593</xdr:rowOff>
    </xdr:to>
    <xdr:sp macro="" textlink="">
      <xdr:nvSpPr>
        <xdr:cNvPr id="10" name="角丸四角形吹き出し 9">
          <a:extLst>
            <a:ext uri="{FF2B5EF4-FFF2-40B4-BE49-F238E27FC236}">
              <a16:creationId xmlns:a16="http://schemas.microsoft.com/office/drawing/2014/main" id="{00000000-0008-0000-0400-00000A000000}"/>
            </a:ext>
          </a:extLst>
        </xdr:cNvPr>
        <xdr:cNvSpPr/>
      </xdr:nvSpPr>
      <xdr:spPr>
        <a:xfrm>
          <a:off x="11082866" y="7230533"/>
          <a:ext cx="2335107" cy="403860"/>
        </a:xfrm>
        <a:prstGeom prst="wedgeRoundRectCallout">
          <a:avLst>
            <a:gd name="adj1" fmla="val -53008"/>
            <a:gd name="adj2" fmla="val -115557"/>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（消費税込）と記載してください。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s://logoform.jp/form/tmgform/1705952" TargetMode="External"/><Relationship Id="rId2" Type="http://schemas.openxmlformats.org/officeDocument/2006/relationships/hyperlink" Target="https://support.apple.com/ja-jp/guide/mac-help/mchlp2528/mac" TargetMode="External"/><Relationship Id="rId1" Type="http://schemas.openxmlformats.org/officeDocument/2006/relationships/hyperlink" Target="https://www.pc-koubou.jp/magazine/39336"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5CB8E-C4BD-47B6-8164-A5712DC7F522}">
  <dimension ref="B4:Q13"/>
  <sheetViews>
    <sheetView workbookViewId="0">
      <selection activeCell="I14" sqref="I14"/>
    </sheetView>
  </sheetViews>
  <sheetFormatPr defaultRowHeight="13.2"/>
  <cols>
    <col min="1" max="1" width="4.44140625" customWidth="1"/>
    <col min="2" max="17" width="10.77734375" customWidth="1"/>
  </cols>
  <sheetData>
    <row r="4" spans="2:17">
      <c r="B4" s="304" t="s">
        <v>454</v>
      </c>
      <c r="C4" s="304" t="s">
        <v>455</v>
      </c>
      <c r="D4" s="304" t="s">
        <v>456</v>
      </c>
      <c r="E4" s="304" t="s">
        <v>457</v>
      </c>
      <c r="F4" s="304" t="s">
        <v>458</v>
      </c>
      <c r="G4" s="304" t="s">
        <v>459</v>
      </c>
      <c r="H4" s="304" t="s">
        <v>460</v>
      </c>
      <c r="I4" s="304" t="s">
        <v>461</v>
      </c>
      <c r="J4" s="304" t="s">
        <v>462</v>
      </c>
      <c r="K4" s="304" t="s">
        <v>463</v>
      </c>
      <c r="L4" s="304" t="s">
        <v>464</v>
      </c>
      <c r="M4" s="304" t="s">
        <v>465</v>
      </c>
      <c r="N4" s="304" t="s">
        <v>468</v>
      </c>
      <c r="O4" s="304" t="s">
        <v>469</v>
      </c>
      <c r="P4" s="304" t="s">
        <v>466</v>
      </c>
      <c r="Q4" s="304" t="s">
        <v>467</v>
      </c>
    </row>
    <row r="5" spans="2:17">
      <c r="B5">
        <f>基本情報!B50</f>
        <v>0</v>
      </c>
      <c r="C5">
        <f>基本情報!B51</f>
        <v>0</v>
      </c>
      <c r="D5">
        <f>基本情報!B52</f>
        <v>0</v>
      </c>
      <c r="E5">
        <f>基本情報!B53</f>
        <v>0</v>
      </c>
      <c r="F5">
        <f>基本情報!B62</f>
        <v>0</v>
      </c>
      <c r="H5">
        <f>基本情報!B64</f>
        <v>0</v>
      </c>
      <c r="I5" t="str">
        <f>IF(OR(基本情報!B66="実施あり：児童発達支援事業所",基本情報!B66="実施あり：児童発達支援センター・児童発達支援事業所の両方"),"〇","")</f>
        <v/>
      </c>
      <c r="J5" t="str">
        <f>IF(OR(基本情報!B66="実施あり：児童発達支援センター",基本情報!B66="実施あり：児童発達支援センター・児童発達支援事業所の両方"),"〇","")</f>
        <v/>
      </c>
      <c r="K5" t="str">
        <f>IF(基本情報!B67="実施あり","〇","")</f>
        <v/>
      </c>
      <c r="L5">
        <f>基本情報!B54</f>
        <v>0</v>
      </c>
      <c r="M5">
        <f>基本情報!B55</f>
        <v>0</v>
      </c>
      <c r="N5">
        <f>基本情報!B58</f>
        <v>0</v>
      </c>
      <c r="O5">
        <f>基本情報!B59</f>
        <v>0</v>
      </c>
      <c r="P5">
        <f>基本情報!B56</f>
        <v>0</v>
      </c>
      <c r="Q5">
        <f>基本情報!B57</f>
        <v>0</v>
      </c>
    </row>
    <row r="12" spans="2:17">
      <c r="B12" s="305" t="s">
        <v>471</v>
      </c>
      <c r="C12" s="305" t="s">
        <v>472</v>
      </c>
      <c r="D12" t="s">
        <v>473</v>
      </c>
      <c r="E12" t="s">
        <v>474</v>
      </c>
      <c r="F12" s="305" t="s">
        <v>475</v>
      </c>
      <c r="G12" s="305" t="s">
        <v>476</v>
      </c>
      <c r="H12" s="305" t="s">
        <v>477</v>
      </c>
      <c r="I12" s="305" t="s">
        <v>478</v>
      </c>
    </row>
    <row r="13" spans="2:17">
      <c r="B13">
        <f>'【郵送】第１号様式（１）－２ 積算内訳書'!F70</f>
        <v>0</v>
      </c>
      <c r="C13" s="306">
        <f>基本情報!B104</f>
        <v>0</v>
      </c>
      <c r="F13" s="306">
        <f>基本情報!B85</f>
        <v>0</v>
      </c>
      <c r="G13" s="306">
        <f>基本情報!B90</f>
        <v>0</v>
      </c>
      <c r="H13" s="306">
        <f>基本情報!B94</f>
        <v>0</v>
      </c>
      <c r="I13" s="306">
        <f>基本情報!B98</f>
        <v>0</v>
      </c>
    </row>
  </sheetData>
  <sheetProtection sheet="1" objects="1" scenarios="1" selectLockedCells="1" selectUnlockedCells="1"/>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CN180"/>
  <sheetViews>
    <sheetView tabSelected="1" zoomScaleNormal="100" workbookViewId="0">
      <selection activeCell="B104" sqref="B104:D104"/>
    </sheetView>
  </sheetViews>
  <sheetFormatPr defaultRowHeight="13.2"/>
  <cols>
    <col min="1" max="1" width="41.88671875" style="51" customWidth="1"/>
    <col min="2" max="2" width="6.109375" customWidth="1"/>
    <col min="3" max="3" width="3.33203125" bestFit="1" customWidth="1"/>
    <col min="4" max="4" width="8.77734375" customWidth="1"/>
    <col min="5" max="5" width="3.88671875" customWidth="1"/>
    <col min="6" max="6" width="19.109375" customWidth="1"/>
    <col min="7" max="7" width="21" customWidth="1"/>
    <col min="8" max="9" width="10.109375" customWidth="1"/>
    <col min="10" max="10" width="17.21875" customWidth="1"/>
    <col min="11" max="11" width="13.21875" customWidth="1"/>
    <col min="12" max="12" width="11.109375" hidden="1" customWidth="1"/>
    <col min="13" max="13" width="9" hidden="1" customWidth="1"/>
    <col min="14" max="14" width="10.6640625" hidden="1" customWidth="1"/>
    <col min="15" max="17" width="19.44140625" hidden="1" customWidth="1"/>
    <col min="18" max="18" width="9" hidden="1" customWidth="1"/>
    <col min="19" max="19" width="7.109375" hidden="1" customWidth="1"/>
    <col min="20" max="22" width="19.44140625" hidden="1" customWidth="1"/>
    <col min="23" max="23" width="12.6640625" hidden="1" customWidth="1"/>
    <col min="24" max="24" width="9.5546875" hidden="1" customWidth="1"/>
    <col min="25" max="25" width="7.33203125" hidden="1" customWidth="1"/>
    <col min="26" max="29" width="5.33203125" hidden="1" customWidth="1"/>
    <col min="30" max="30" width="0.5546875" hidden="1" customWidth="1"/>
    <col min="31" max="35" width="9.88671875" hidden="1" customWidth="1"/>
    <col min="36" max="36" width="3.88671875" hidden="1" customWidth="1"/>
    <col min="37" max="39" width="9.88671875" hidden="1" customWidth="1"/>
    <col min="40" max="42" width="9" hidden="1" customWidth="1"/>
    <col min="43" max="43" width="5.88671875" hidden="1" customWidth="1"/>
    <col min="44" max="44" width="9" hidden="1" customWidth="1"/>
    <col min="45" max="45" width="2.88671875" hidden="1" customWidth="1"/>
    <col min="46" max="48" width="9.88671875" hidden="1" customWidth="1"/>
    <col min="49" max="49" width="15.88671875" hidden="1" customWidth="1"/>
    <col min="50" max="50" width="8.33203125" hidden="1" customWidth="1"/>
    <col min="51" max="51" width="7.5546875" hidden="1" customWidth="1"/>
    <col min="52" max="53" width="10.33203125" hidden="1" customWidth="1"/>
    <col min="54" max="56" width="9.88671875" hidden="1" customWidth="1"/>
    <col min="57" max="57" width="5.109375" hidden="1" customWidth="1"/>
    <col min="58" max="58" width="9.88671875" hidden="1" customWidth="1"/>
    <col min="59" max="59" width="4.5546875" hidden="1" customWidth="1"/>
    <col min="60" max="60" width="12" hidden="1" customWidth="1"/>
    <col min="61" max="62" width="9.88671875" hidden="1" customWidth="1"/>
    <col min="63" max="63" width="8.88671875" hidden="1" customWidth="1"/>
    <col min="64" max="64" width="14" hidden="1" customWidth="1"/>
    <col min="65" max="65" width="14.21875" hidden="1" customWidth="1"/>
    <col min="66" max="66" width="13.88671875" hidden="1" customWidth="1"/>
    <col min="67" max="70" width="11" hidden="1" customWidth="1"/>
    <col min="71" max="71" width="5.6640625" hidden="1" customWidth="1"/>
    <col min="72" max="72" width="11" hidden="1" customWidth="1"/>
    <col min="73" max="73" width="9.44140625" hidden="1" customWidth="1"/>
    <col min="74" max="75" width="11" hidden="1" customWidth="1"/>
    <col min="76" max="76" width="7.21875" hidden="1" customWidth="1"/>
    <col min="77" max="81" width="11" hidden="1" customWidth="1"/>
    <col min="82" max="82" width="16.33203125" hidden="1" customWidth="1"/>
    <col min="83" max="83" width="9" hidden="1" customWidth="1"/>
    <col min="84" max="84" width="10.21875" hidden="1" customWidth="1"/>
    <col min="85" max="85" width="11.5546875" customWidth="1"/>
  </cols>
  <sheetData>
    <row r="1" spans="1:14" ht="24.75" customHeight="1">
      <c r="A1" s="108" t="s">
        <v>104</v>
      </c>
    </row>
    <row r="2" spans="1:14" s="7" customFormat="1" ht="16.5" customHeight="1" thickBot="1">
      <c r="A2" s="55"/>
    </row>
    <row r="3" spans="1:14" s="7" customFormat="1" ht="20.25" customHeight="1">
      <c r="A3" s="104" t="s">
        <v>225</v>
      </c>
      <c r="B3" s="102"/>
      <c r="C3" s="102"/>
      <c r="D3" s="102"/>
      <c r="E3" s="102"/>
      <c r="F3" s="102"/>
      <c r="G3" s="102"/>
      <c r="H3" s="102"/>
      <c r="I3" s="102"/>
      <c r="J3" s="103"/>
    </row>
    <row r="4" spans="1:14" s="7" customFormat="1" ht="16.5" customHeight="1">
      <c r="A4" s="200" t="s">
        <v>437</v>
      </c>
      <c r="B4" s="205"/>
      <c r="C4" s="205"/>
      <c r="D4" s="205"/>
      <c r="E4" s="205"/>
      <c r="F4" s="205"/>
      <c r="G4" s="205"/>
      <c r="H4" s="205"/>
      <c r="I4" s="205"/>
      <c r="J4" s="208"/>
    </row>
    <row r="5" spans="1:14" s="7" customFormat="1" ht="7.2" customHeight="1">
      <c r="A5" s="200"/>
      <c r="B5" s="205"/>
      <c r="C5" s="205"/>
      <c r="D5" s="205"/>
      <c r="E5" s="205"/>
      <c r="F5" s="205"/>
      <c r="G5" s="205"/>
      <c r="H5" s="205"/>
      <c r="I5" s="205"/>
      <c r="J5" s="208"/>
    </row>
    <row r="6" spans="1:14" s="7" customFormat="1" ht="16.5" customHeight="1">
      <c r="A6" s="202" t="s">
        <v>383</v>
      </c>
      <c r="B6" s="205"/>
      <c r="C6" s="205"/>
      <c r="D6" s="205"/>
      <c r="E6" s="205"/>
      <c r="F6" s="205"/>
      <c r="G6" s="205"/>
      <c r="H6" s="209"/>
      <c r="I6" s="205" t="s">
        <v>387</v>
      </c>
      <c r="J6" s="208"/>
    </row>
    <row r="7" spans="1:14" s="7" customFormat="1" ht="16.5" customHeight="1">
      <c r="A7" s="203" t="s">
        <v>384</v>
      </c>
      <c r="B7" s="205"/>
      <c r="C7" s="205"/>
      <c r="D7" s="205"/>
      <c r="E7" s="205"/>
      <c r="F7" s="205"/>
      <c r="G7" s="205"/>
      <c r="H7" s="210"/>
      <c r="I7" s="205" t="s">
        <v>388</v>
      </c>
      <c r="J7" s="208"/>
    </row>
    <row r="8" spans="1:14" s="7" customFormat="1" ht="6.75" customHeight="1">
      <c r="A8" s="203"/>
      <c r="B8" s="205"/>
      <c r="C8" s="205"/>
      <c r="D8" s="205"/>
      <c r="E8" s="205"/>
      <c r="F8" s="205"/>
      <c r="G8" s="205"/>
      <c r="H8" s="205"/>
      <c r="I8" s="205"/>
      <c r="J8" s="208"/>
    </row>
    <row r="9" spans="1:14" s="7" customFormat="1" ht="22.5" customHeight="1">
      <c r="A9" s="203" t="s">
        <v>385</v>
      </c>
      <c r="B9" s="205"/>
      <c r="C9" s="205"/>
      <c r="D9" s="205"/>
      <c r="E9" s="205"/>
      <c r="F9" s="205"/>
      <c r="G9" s="205"/>
      <c r="H9" s="205"/>
      <c r="I9" s="205"/>
      <c r="J9" s="208"/>
    </row>
    <row r="10" spans="1:14" s="7" customFormat="1" ht="22.5" customHeight="1">
      <c r="A10" s="203" t="s">
        <v>386</v>
      </c>
      <c r="B10" s="205"/>
      <c r="C10" s="205"/>
      <c r="D10" s="205"/>
      <c r="E10" s="205"/>
      <c r="F10" s="205"/>
      <c r="G10" s="205"/>
      <c r="H10" s="205"/>
      <c r="I10" s="205"/>
      <c r="J10" s="208"/>
      <c r="L10" s="7" t="s">
        <v>158</v>
      </c>
    </row>
    <row r="11" spans="1:14" s="7" customFormat="1" ht="8.25" customHeight="1">
      <c r="A11" s="203"/>
      <c r="B11" s="205"/>
      <c r="C11" s="205"/>
      <c r="D11" s="205"/>
      <c r="E11" s="205"/>
      <c r="F11" s="205"/>
      <c r="G11" s="205"/>
      <c r="H11" s="205"/>
      <c r="I11" s="205"/>
      <c r="J11" s="208"/>
    </row>
    <row r="12" spans="1:14" s="7" customFormat="1" ht="18.75" customHeight="1">
      <c r="A12" s="204" t="s">
        <v>390</v>
      </c>
      <c r="B12" s="386" t="s">
        <v>253</v>
      </c>
      <c r="C12" s="386"/>
      <c r="D12" s="386"/>
      <c r="E12" s="386"/>
      <c r="F12" s="205" t="s">
        <v>389</v>
      </c>
      <c r="G12" s="205"/>
      <c r="H12" s="205"/>
      <c r="I12" s="205"/>
      <c r="J12" s="208"/>
    </row>
    <row r="13" spans="1:14" s="7" customFormat="1" ht="18.75" customHeight="1">
      <c r="A13" s="335" t="s">
        <v>310</v>
      </c>
      <c r="B13" s="336"/>
      <c r="C13" s="336"/>
      <c r="D13" s="336"/>
      <c r="E13" s="336"/>
      <c r="F13" s="336"/>
      <c r="G13" s="336"/>
      <c r="H13" s="336"/>
      <c r="I13" s="336"/>
      <c r="J13" s="337"/>
      <c r="N13" s="7" t="s">
        <v>255</v>
      </c>
    </row>
    <row r="14" spans="1:14" s="7" customFormat="1" ht="18.75" customHeight="1">
      <c r="A14" s="200" t="s">
        <v>391</v>
      </c>
      <c r="B14" s="205"/>
      <c r="C14" s="205"/>
      <c r="D14" s="205"/>
      <c r="E14" s="205"/>
      <c r="F14" s="205"/>
      <c r="G14" s="205"/>
      <c r="H14" s="205"/>
      <c r="I14" s="205"/>
      <c r="J14" s="208"/>
    </row>
    <row r="15" spans="1:14" s="7" customFormat="1" ht="18.75" customHeight="1">
      <c r="A15" s="206" t="s">
        <v>392</v>
      </c>
      <c r="B15" s="205"/>
      <c r="C15" s="205"/>
      <c r="D15" s="205"/>
      <c r="E15" s="205"/>
      <c r="F15" s="205"/>
      <c r="G15" s="205"/>
      <c r="H15" s="205"/>
      <c r="I15" s="205"/>
      <c r="J15" s="208"/>
    </row>
    <row r="16" spans="1:14" s="7" customFormat="1" ht="18" customHeight="1">
      <c r="A16" s="199" t="s">
        <v>440</v>
      </c>
      <c r="B16" s="205"/>
      <c r="C16" s="205"/>
      <c r="D16" s="205"/>
      <c r="E16" s="205"/>
      <c r="F16" s="205"/>
      <c r="G16" s="205"/>
      <c r="H16" s="205"/>
      <c r="I16" s="205"/>
      <c r="J16" s="208"/>
    </row>
    <row r="17" spans="1:12" s="7" customFormat="1" ht="22.2" customHeight="1">
      <c r="A17" s="307" t="s">
        <v>449</v>
      </c>
      <c r="B17" s="308"/>
      <c r="C17" s="308"/>
      <c r="D17" s="308"/>
      <c r="E17" s="308"/>
      <c r="F17" s="308"/>
      <c r="G17" s="308"/>
      <c r="H17" s="211"/>
      <c r="I17" s="211"/>
      <c r="J17" s="208"/>
    </row>
    <row r="18" spans="1:12" s="7" customFormat="1" ht="18" customHeight="1">
      <c r="A18" s="200" t="s">
        <v>480</v>
      </c>
      <c r="B18" s="205"/>
      <c r="C18" s="205"/>
      <c r="D18" s="205"/>
      <c r="E18" s="205"/>
      <c r="F18" s="205"/>
      <c r="G18" s="205"/>
      <c r="H18" s="205"/>
      <c r="I18" s="205"/>
      <c r="J18" s="208"/>
    </row>
    <row r="19" spans="1:12" s="7" customFormat="1" ht="18" customHeight="1">
      <c r="A19" s="200" t="s">
        <v>426</v>
      </c>
      <c r="B19" s="205"/>
      <c r="C19" s="205"/>
      <c r="D19" s="205"/>
      <c r="E19" s="205"/>
      <c r="F19" s="205"/>
      <c r="G19" s="205"/>
      <c r="H19" s="205"/>
      <c r="I19" s="205"/>
      <c r="J19" s="208"/>
    </row>
    <row r="20" spans="1:12" s="7" customFormat="1" ht="18" customHeight="1">
      <c r="A20" s="200" t="s">
        <v>441</v>
      </c>
      <c r="B20" s="205"/>
      <c r="C20" s="205"/>
      <c r="D20" s="205"/>
      <c r="E20" s="205"/>
      <c r="F20" s="205"/>
      <c r="G20" s="205"/>
      <c r="H20" s="205"/>
      <c r="I20" s="205"/>
      <c r="J20" s="208"/>
    </row>
    <row r="21" spans="1:12" s="7" customFormat="1" ht="18" customHeight="1">
      <c r="A21" s="200" t="s">
        <v>442</v>
      </c>
      <c r="B21" s="205"/>
      <c r="C21" s="205"/>
      <c r="D21" s="205"/>
      <c r="E21" s="205"/>
      <c r="F21" s="205"/>
      <c r="G21" s="205"/>
      <c r="H21" s="205"/>
      <c r="I21" s="205"/>
      <c r="J21" s="208"/>
    </row>
    <row r="22" spans="1:12" s="7" customFormat="1" ht="18" customHeight="1" thickBot="1">
      <c r="A22" s="403" t="s">
        <v>443</v>
      </c>
      <c r="B22" s="404"/>
      <c r="C22" s="404"/>
      <c r="D22" s="404"/>
      <c r="E22" s="404"/>
      <c r="F22" s="404"/>
      <c r="G22" s="404"/>
      <c r="H22" s="404"/>
      <c r="I22" s="404"/>
      <c r="J22" s="405"/>
    </row>
    <row r="23" spans="1:12" s="7" customFormat="1" ht="16.5" customHeight="1">
      <c r="A23" s="56"/>
      <c r="L23" s="7">
        <f>SUM(L27:L198,M66:O69)</f>
        <v>26</v>
      </c>
    </row>
    <row r="24" spans="1:12" s="7" customFormat="1" ht="16.5" customHeight="1">
      <c r="A24" s="338" t="str">
        <f>IF(L23&lt;&gt;0,"　【総合判定】未記入又は矛盾する記載があります。以下の判定欄に従って、入力してください。","　【総合判定】　入力が必要な箇所は全て入力されています")</f>
        <v>　【総合判定】未記入又は矛盾する記載があります。以下の判定欄に従って、入力してください。</v>
      </c>
      <c r="B24" s="338"/>
      <c r="C24" s="338"/>
      <c r="D24" s="338"/>
      <c r="E24" s="338"/>
      <c r="F24" s="338"/>
      <c r="G24" s="338"/>
      <c r="H24" s="338"/>
      <c r="I24" s="338"/>
      <c r="J24" s="338"/>
      <c r="L24" s="7" t="str">
        <f>IF(L23&lt;&gt;0,"　【総合判定】未記入又は矛盾する記載があります。以下の判定欄に従って、入力してください。","　【総合判定】　入力が必要な箇所は全て入力されています")</f>
        <v>　【総合判定】未記入又は矛盾する記載があります。以下の判定欄に従って、入力してください。</v>
      </c>
    </row>
    <row r="25" spans="1:12" s="7" customFormat="1" ht="16.5" customHeight="1">
      <c r="A25" s="338"/>
      <c r="B25" s="338"/>
      <c r="C25" s="338"/>
      <c r="D25" s="338"/>
      <c r="E25" s="338"/>
      <c r="F25" s="338"/>
      <c r="G25" s="338"/>
      <c r="H25" s="338"/>
      <c r="I25" s="338"/>
      <c r="J25" s="338"/>
    </row>
    <row r="26" spans="1:12" s="7" customFormat="1" ht="16.5" customHeight="1">
      <c r="A26" s="338"/>
      <c r="B26" s="338"/>
      <c r="C26" s="338"/>
      <c r="D26" s="338"/>
      <c r="E26" s="338"/>
      <c r="F26" s="338"/>
      <c r="G26" s="338"/>
      <c r="H26" s="338"/>
      <c r="I26" s="338"/>
      <c r="J26" s="338"/>
    </row>
    <row r="27" spans="1:12" s="7" customFormat="1" ht="16.5" customHeight="1">
      <c r="A27" s="55"/>
    </row>
    <row r="28" spans="1:12" s="7" customFormat="1" ht="21" customHeight="1">
      <c r="A28" s="107" t="s">
        <v>226</v>
      </c>
    </row>
    <row r="29" spans="1:12" s="7" customFormat="1" ht="16.5" customHeight="1">
      <c r="A29" s="85" t="s">
        <v>164</v>
      </c>
      <c r="B29" s="355" t="s">
        <v>166</v>
      </c>
      <c r="C29" s="355"/>
      <c r="D29" s="355"/>
      <c r="E29" s="355"/>
      <c r="F29" s="355"/>
      <c r="G29" s="355"/>
      <c r="H29" s="355"/>
      <c r="I29" s="355"/>
      <c r="J29" s="355"/>
    </row>
    <row r="30" spans="1:12" s="7" customFormat="1" ht="16.5" customHeight="1">
      <c r="A30" s="212" t="s">
        <v>165</v>
      </c>
      <c r="B30" s="328" t="str">
        <f>IF(SUM(L44:L120)&gt;0,N13,"入力が必要な箇所は全て入力されています。")</f>
        <v>未記入又は矛盾する記載があります。ピンクの欄の入力又は入力欄近くの赤字のメッセージに対応してください。</v>
      </c>
      <c r="C30" s="328"/>
      <c r="D30" s="328"/>
      <c r="E30" s="328"/>
      <c r="F30" s="328"/>
      <c r="G30" s="328"/>
      <c r="H30" s="328"/>
      <c r="I30" s="328"/>
      <c r="J30" s="328"/>
    </row>
    <row r="31" spans="1:12" s="7" customFormat="1" ht="16.5" customHeight="1">
      <c r="A31" s="213" t="s">
        <v>424</v>
      </c>
      <c r="B31" s="327" t="s">
        <v>423</v>
      </c>
      <c r="C31" s="327"/>
      <c r="D31" s="327"/>
      <c r="E31" s="327"/>
      <c r="F31" s="327"/>
      <c r="G31" s="327"/>
      <c r="H31" s="327"/>
      <c r="I31" s="327"/>
      <c r="J31" s="327"/>
      <c r="L31" s="7">
        <f t="shared" ref="L31:L42" si="0">IF(B31=$N$13,1,0)</f>
        <v>0</v>
      </c>
    </row>
    <row r="32" spans="1:12" s="7" customFormat="1" ht="16.5" customHeight="1">
      <c r="A32" s="213" t="s">
        <v>425</v>
      </c>
      <c r="B32" s="327" t="s">
        <v>423</v>
      </c>
      <c r="C32" s="327"/>
      <c r="D32" s="327"/>
      <c r="E32" s="327"/>
      <c r="F32" s="327"/>
      <c r="G32" s="327"/>
      <c r="H32" s="327"/>
      <c r="I32" s="327"/>
      <c r="J32" s="327"/>
      <c r="L32" s="7">
        <f t="shared" si="0"/>
        <v>0</v>
      </c>
    </row>
    <row r="33" spans="1:12" s="7" customFormat="1" ht="16.5" customHeight="1">
      <c r="A33" s="214" t="s">
        <v>427</v>
      </c>
      <c r="B33" s="327" t="s">
        <v>423</v>
      </c>
      <c r="C33" s="327"/>
      <c r="D33" s="327"/>
      <c r="E33" s="327"/>
      <c r="F33" s="327"/>
      <c r="G33" s="327"/>
      <c r="H33" s="327"/>
      <c r="I33" s="327"/>
      <c r="J33" s="327"/>
      <c r="L33" s="7">
        <f t="shared" si="0"/>
        <v>0</v>
      </c>
    </row>
    <row r="34" spans="1:12" s="7" customFormat="1" ht="16.5" customHeight="1">
      <c r="A34" s="215" t="s">
        <v>428</v>
      </c>
      <c r="B34" s="328" t="str">
        <f>IF('【郵送】第１号様式（１）－２ 積算内訳書'!I10&lt;&gt;0,N13,"入力が必要な箇所は全て入力されています。")</f>
        <v>入力が必要な箇所は全て入力されています。</v>
      </c>
      <c r="C34" s="328"/>
      <c r="D34" s="328"/>
      <c r="E34" s="328"/>
      <c r="F34" s="328"/>
      <c r="G34" s="328"/>
      <c r="H34" s="328"/>
      <c r="I34" s="328"/>
      <c r="J34" s="328"/>
      <c r="L34" s="7">
        <f>IF(B34=$N$13,1,0)</f>
        <v>0</v>
      </c>
    </row>
    <row r="35" spans="1:12" s="7" customFormat="1" ht="16.5" customHeight="1">
      <c r="A35" s="216" t="s">
        <v>429</v>
      </c>
      <c r="B35" s="327" t="s">
        <v>423</v>
      </c>
      <c r="C35" s="327"/>
      <c r="D35" s="327"/>
      <c r="E35" s="327"/>
      <c r="F35" s="327"/>
      <c r="G35" s="327"/>
      <c r="H35" s="327"/>
      <c r="I35" s="327"/>
      <c r="J35" s="327"/>
      <c r="L35" s="7">
        <f t="shared" si="0"/>
        <v>0</v>
      </c>
    </row>
    <row r="36" spans="1:12" s="7" customFormat="1" ht="16.5" customHeight="1">
      <c r="A36" s="214" t="s">
        <v>430</v>
      </c>
      <c r="B36" s="327" t="s">
        <v>423</v>
      </c>
      <c r="C36" s="327"/>
      <c r="D36" s="327"/>
      <c r="E36" s="327"/>
      <c r="F36" s="327"/>
      <c r="G36" s="327"/>
      <c r="H36" s="327"/>
      <c r="I36" s="327"/>
      <c r="J36" s="327"/>
      <c r="L36" s="7">
        <f t="shared" si="0"/>
        <v>0</v>
      </c>
    </row>
    <row r="37" spans="1:12" s="7" customFormat="1" ht="16.5" customHeight="1">
      <c r="A37" s="217" t="s">
        <v>431</v>
      </c>
      <c r="B37" s="328" t="str">
        <f>IF('【実施ありの場合・郵送】第１号様式（３）－１ ICT活用'!Q5&lt;&gt;0,N13,"入力が必要な箇所は全て入力されています。")</f>
        <v>入力が必要な箇所は全て入力されています。</v>
      </c>
      <c r="C37" s="328"/>
      <c r="D37" s="328"/>
      <c r="E37" s="328"/>
      <c r="F37" s="328"/>
      <c r="G37" s="328"/>
      <c r="H37" s="328"/>
      <c r="I37" s="328"/>
      <c r="J37" s="328"/>
      <c r="L37" s="7">
        <f t="shared" si="0"/>
        <v>0</v>
      </c>
    </row>
    <row r="38" spans="1:12" s="7" customFormat="1" ht="16.5" customHeight="1">
      <c r="A38" s="217" t="s">
        <v>432</v>
      </c>
      <c r="B38" s="328" t="str">
        <f>IF('【実施ありの場合・郵送】第１号様式（３）－２ 登降園管理'!Q5&lt;&gt;0,N13,"入力が必要な箇所は全て入力されています。")</f>
        <v>入力が必要な箇所は全て入力されています。</v>
      </c>
      <c r="C38" s="328"/>
      <c r="D38" s="328"/>
      <c r="E38" s="328"/>
      <c r="F38" s="328"/>
      <c r="G38" s="328"/>
      <c r="H38" s="328"/>
      <c r="I38" s="328"/>
      <c r="J38" s="328"/>
      <c r="L38" s="7">
        <f t="shared" si="0"/>
        <v>0</v>
      </c>
    </row>
    <row r="39" spans="1:12" s="7" customFormat="1" ht="16.5" customHeight="1">
      <c r="A39" s="217" t="s">
        <v>433</v>
      </c>
      <c r="B39" s="328" t="str">
        <f>IF('【実施ありの場合郵送】第１号様式（３）－３－１ その他安全対策'!Q5&lt;&gt;0,N13,"入力が必要な箇所は全て入力されています。")</f>
        <v>入力が必要な箇所は全て入力されています。</v>
      </c>
      <c r="C39" s="328"/>
      <c r="D39" s="328"/>
      <c r="E39" s="328"/>
      <c r="F39" s="328"/>
      <c r="G39" s="328"/>
      <c r="H39" s="328"/>
      <c r="I39" s="328"/>
      <c r="J39" s="328"/>
      <c r="L39" s="7">
        <f t="shared" si="0"/>
        <v>0</v>
      </c>
    </row>
    <row r="40" spans="1:12" s="7" customFormat="1" ht="16.5" customHeight="1">
      <c r="A40" s="217" t="s">
        <v>434</v>
      </c>
      <c r="B40" s="328" t="str">
        <f>IF('【実施ありの場合郵送】第１号様式（３）－３－２ その他安全対策'!Q5&lt;&gt;0,N13,"入力が必要な箇所は全て入力されています。")</f>
        <v>入力が必要な箇所は全て入力されています。</v>
      </c>
      <c r="C40" s="328"/>
      <c r="D40" s="328"/>
      <c r="E40" s="328"/>
      <c r="F40" s="328"/>
      <c r="G40" s="328"/>
      <c r="H40" s="328"/>
      <c r="I40" s="328"/>
      <c r="J40" s="328"/>
      <c r="L40" s="7">
        <f>IF(B40=$N$13,1,0)</f>
        <v>0</v>
      </c>
    </row>
    <row r="41" spans="1:12" s="7" customFormat="1" ht="16.5" customHeight="1">
      <c r="A41" s="217" t="s">
        <v>435</v>
      </c>
      <c r="B41" s="328" t="str">
        <f>IF('【実施ありの場合・郵送】第１号様式（３）－４ 睡眠中事故防止'!Q5&lt;&gt;0,N13,"入力が必要な箇所は全て入力されています。")</f>
        <v>入力が必要な箇所は全て入力されています。</v>
      </c>
      <c r="C41" s="328"/>
      <c r="D41" s="328"/>
      <c r="E41" s="328"/>
      <c r="F41" s="328"/>
      <c r="G41" s="328"/>
      <c r="H41" s="328"/>
      <c r="I41" s="328"/>
      <c r="J41" s="328"/>
      <c r="L41" s="7">
        <f t="shared" si="0"/>
        <v>0</v>
      </c>
    </row>
    <row r="42" spans="1:12" s="7" customFormat="1" ht="16.5" customHeight="1">
      <c r="A42" s="214" t="s">
        <v>436</v>
      </c>
      <c r="B42" s="327" t="s">
        <v>423</v>
      </c>
      <c r="C42" s="327"/>
      <c r="D42" s="327"/>
      <c r="E42" s="327"/>
      <c r="F42" s="327"/>
      <c r="G42" s="327"/>
      <c r="H42" s="327"/>
      <c r="I42" s="327"/>
      <c r="J42" s="327"/>
      <c r="L42" s="7">
        <f t="shared" si="0"/>
        <v>0</v>
      </c>
    </row>
    <row r="43" spans="1:12" s="7" customFormat="1" ht="16.5" customHeight="1">
      <c r="A43" s="55"/>
    </row>
    <row r="44" spans="1:12" s="7" customFormat="1" ht="16.5" customHeight="1" thickBot="1">
      <c r="A44" s="225" t="s">
        <v>111</v>
      </c>
      <c r="B44" s="226"/>
      <c r="C44" s="227"/>
      <c r="D44" s="227"/>
      <c r="E44" s="227"/>
      <c r="F44" s="227"/>
      <c r="G44" s="227"/>
      <c r="H44" s="227"/>
      <c r="I44" s="227"/>
      <c r="J44" s="227"/>
    </row>
    <row r="45" spans="1:12" s="7" customFormat="1" ht="16.5" customHeight="1" thickBot="1">
      <c r="A45" s="201"/>
      <c r="B45" s="201" t="s">
        <v>112</v>
      </c>
      <c r="C45" s="229"/>
      <c r="D45" s="201" t="s">
        <v>113</v>
      </c>
      <c r="E45" s="201"/>
      <c r="F45" s="201"/>
      <c r="G45" s="230"/>
      <c r="H45" s="201"/>
      <c r="I45" s="201"/>
      <c r="J45" s="201"/>
      <c r="L45" s="7">
        <f>IF(OR(C45="",C46="",C47=""),1,0)</f>
        <v>1</v>
      </c>
    </row>
    <row r="46" spans="1:12" s="7" customFormat="1" ht="16.5" customHeight="1" thickBot="1">
      <c r="A46" s="228"/>
      <c r="B46" s="201"/>
      <c r="C46" s="229"/>
      <c r="D46" s="201" t="s">
        <v>114</v>
      </c>
      <c r="E46" s="201"/>
      <c r="F46" s="201"/>
      <c r="G46" s="201"/>
      <c r="H46" s="201"/>
      <c r="I46" s="201"/>
      <c r="J46" s="201"/>
    </row>
    <row r="47" spans="1:12" s="7" customFormat="1" ht="16.5" customHeight="1" thickBot="1">
      <c r="A47" s="223"/>
      <c r="B47" s="201"/>
      <c r="C47" s="229"/>
      <c r="D47" s="201" t="s">
        <v>115</v>
      </c>
      <c r="E47" s="201"/>
      <c r="F47" s="201"/>
      <c r="G47" s="230"/>
      <c r="H47" s="201"/>
      <c r="I47" s="201"/>
      <c r="J47" s="201"/>
    </row>
    <row r="48" spans="1:12" s="7" customFormat="1" ht="16.5" customHeight="1">
      <c r="A48" s="223"/>
      <c r="B48" s="201"/>
      <c r="C48" s="201"/>
      <c r="D48" s="201"/>
      <c r="E48" s="201"/>
      <c r="F48" s="201"/>
      <c r="G48" s="201"/>
      <c r="H48" s="201"/>
      <c r="I48" s="201"/>
      <c r="J48" s="201"/>
    </row>
    <row r="49" spans="1:12" s="7" customFormat="1" ht="16.5" customHeight="1" thickBot="1">
      <c r="A49" s="225" t="s">
        <v>123</v>
      </c>
      <c r="B49" s="227"/>
      <c r="C49" s="227"/>
      <c r="D49" s="227"/>
      <c r="E49" s="227"/>
      <c r="F49" s="227"/>
      <c r="G49" s="227"/>
      <c r="H49" s="227"/>
      <c r="I49" s="227"/>
      <c r="J49" s="227"/>
    </row>
    <row r="50" spans="1:12" s="7" customFormat="1" ht="16.5" customHeight="1" thickBot="1">
      <c r="A50" s="231" t="s">
        <v>470</v>
      </c>
      <c r="B50" s="329"/>
      <c r="C50" s="330"/>
      <c r="D50" s="330"/>
      <c r="E50" s="330"/>
      <c r="F50" s="330"/>
      <c r="G50" s="331"/>
      <c r="H50" s="256" t="s">
        <v>407</v>
      </c>
      <c r="I50" s="201"/>
      <c r="J50" s="201"/>
      <c r="L50" s="7">
        <f>IF(B50="",1,0)</f>
        <v>1</v>
      </c>
    </row>
    <row r="51" spans="1:12" s="7" customFormat="1" ht="16.5" customHeight="1" thickBot="1">
      <c r="A51" s="231" t="s">
        <v>124</v>
      </c>
      <c r="B51" s="329"/>
      <c r="C51" s="330"/>
      <c r="D51" s="330"/>
      <c r="E51" s="330"/>
      <c r="F51" s="330"/>
      <c r="G51" s="331"/>
      <c r="H51" s="256" t="s">
        <v>408</v>
      </c>
      <c r="I51" s="201"/>
      <c r="J51" s="201"/>
      <c r="L51" s="7">
        <f>IF(B51="",1,0)</f>
        <v>1</v>
      </c>
    </row>
    <row r="52" spans="1:12" s="7" customFormat="1" ht="16.5" customHeight="1" thickBot="1">
      <c r="A52" s="231" t="s">
        <v>257</v>
      </c>
      <c r="B52" s="329"/>
      <c r="C52" s="330"/>
      <c r="D52" s="330"/>
      <c r="E52" s="330"/>
      <c r="F52" s="330"/>
      <c r="G52" s="331"/>
      <c r="H52" s="256" t="s">
        <v>409</v>
      </c>
      <c r="I52" s="201"/>
      <c r="J52" s="201"/>
      <c r="L52" s="7">
        <f t="shared" ref="L52:L59" si="1">IF(B52="",1,0)</f>
        <v>1</v>
      </c>
    </row>
    <row r="53" spans="1:12" s="7" customFormat="1" ht="16.5" customHeight="1" thickBot="1">
      <c r="A53" s="231" t="s">
        <v>258</v>
      </c>
      <c r="B53" s="329"/>
      <c r="C53" s="330"/>
      <c r="D53" s="330"/>
      <c r="E53" s="330"/>
      <c r="F53" s="330"/>
      <c r="G53" s="331"/>
      <c r="H53" s="256" t="s">
        <v>410</v>
      </c>
      <c r="I53" s="201"/>
      <c r="J53" s="201"/>
      <c r="L53" s="7">
        <f>IF(B53="",1,0)</f>
        <v>1</v>
      </c>
    </row>
    <row r="54" spans="1:12" s="7" customFormat="1" ht="16.5" customHeight="1" thickBot="1">
      <c r="A54" s="233" t="s">
        <v>259</v>
      </c>
      <c r="B54" s="329"/>
      <c r="C54" s="330"/>
      <c r="D54" s="330"/>
      <c r="E54" s="330"/>
      <c r="F54" s="330"/>
      <c r="G54" s="331"/>
      <c r="H54" s="256" t="s">
        <v>399</v>
      </c>
      <c r="I54" s="201"/>
      <c r="J54" s="201"/>
      <c r="L54" s="7">
        <f>IF(B54="",1,0)</f>
        <v>1</v>
      </c>
    </row>
    <row r="55" spans="1:12" s="7" customFormat="1" ht="16.5" customHeight="1" thickBot="1">
      <c r="A55" s="233" t="s">
        <v>398</v>
      </c>
      <c r="B55" s="329"/>
      <c r="C55" s="330"/>
      <c r="D55" s="330"/>
      <c r="E55" s="330"/>
      <c r="F55" s="330"/>
      <c r="G55" s="331"/>
      <c r="H55" s="256" t="s">
        <v>400</v>
      </c>
      <c r="I55" s="201"/>
      <c r="J55" s="201"/>
      <c r="L55" s="7">
        <f t="shared" si="1"/>
        <v>1</v>
      </c>
    </row>
    <row r="56" spans="1:12" s="7" customFormat="1" ht="16.5" customHeight="1" thickBot="1">
      <c r="A56" s="233" t="s">
        <v>260</v>
      </c>
      <c r="B56" s="329"/>
      <c r="C56" s="330"/>
      <c r="D56" s="330"/>
      <c r="E56" s="330"/>
      <c r="F56" s="330"/>
      <c r="G56" s="331"/>
      <c r="H56" s="256" t="s">
        <v>411</v>
      </c>
      <c r="I56" s="201"/>
      <c r="J56" s="201"/>
      <c r="L56" s="7">
        <f t="shared" si="1"/>
        <v>1</v>
      </c>
    </row>
    <row r="57" spans="1:12" s="7" customFormat="1" ht="16.5" customHeight="1" thickBot="1">
      <c r="A57" s="233" t="s">
        <v>261</v>
      </c>
      <c r="B57" s="379"/>
      <c r="C57" s="330"/>
      <c r="D57" s="330"/>
      <c r="E57" s="330"/>
      <c r="F57" s="330"/>
      <c r="G57" s="331"/>
      <c r="H57" s="255" t="s">
        <v>406</v>
      </c>
      <c r="I57" s="201"/>
      <c r="J57" s="201"/>
      <c r="L57" s="7">
        <f t="shared" si="1"/>
        <v>1</v>
      </c>
    </row>
    <row r="58" spans="1:12" s="7" customFormat="1" ht="16.5" customHeight="1" thickBot="1">
      <c r="A58" s="233" t="s">
        <v>404</v>
      </c>
      <c r="B58" s="383"/>
      <c r="C58" s="384"/>
      <c r="D58" s="384"/>
      <c r="E58" s="384"/>
      <c r="F58" s="384"/>
      <c r="G58" s="385"/>
      <c r="H58" s="256" t="s">
        <v>412</v>
      </c>
      <c r="I58" s="201"/>
      <c r="J58" s="201"/>
      <c r="L58" s="7">
        <f t="shared" si="1"/>
        <v>1</v>
      </c>
    </row>
    <row r="59" spans="1:12" s="7" customFormat="1" ht="16.5" customHeight="1" thickBot="1">
      <c r="A59" s="233" t="s">
        <v>405</v>
      </c>
      <c r="B59" s="332"/>
      <c r="C59" s="333"/>
      <c r="D59" s="333"/>
      <c r="E59" s="333"/>
      <c r="F59" s="333"/>
      <c r="G59" s="334"/>
      <c r="H59" s="256"/>
      <c r="I59" s="201"/>
      <c r="J59" s="201"/>
      <c r="L59" s="7">
        <f t="shared" si="1"/>
        <v>1</v>
      </c>
    </row>
    <row r="60" spans="1:12" s="7" customFormat="1" ht="16.5" customHeight="1">
      <c r="A60" s="223"/>
      <c r="B60" s="232"/>
      <c r="C60" s="201"/>
      <c r="D60" s="201"/>
      <c r="E60" s="201"/>
      <c r="F60" s="201"/>
      <c r="G60" s="201"/>
      <c r="H60" s="201"/>
      <c r="I60" s="201"/>
      <c r="J60" s="201"/>
      <c r="L60" s="80"/>
    </row>
    <row r="61" spans="1:12" s="7" customFormat="1" ht="16.5" customHeight="1" thickBot="1">
      <c r="A61" s="234" t="s">
        <v>125</v>
      </c>
      <c r="B61" s="227"/>
      <c r="C61" s="227"/>
      <c r="D61" s="227"/>
      <c r="E61" s="227"/>
      <c r="F61" s="227"/>
      <c r="G61" s="227"/>
      <c r="H61" s="227"/>
      <c r="I61" s="227"/>
      <c r="J61" s="227"/>
      <c r="L61" s="80"/>
    </row>
    <row r="62" spans="1:12" s="7" customFormat="1" ht="16.5" customHeight="1" thickBot="1">
      <c r="A62" s="233" t="s">
        <v>126</v>
      </c>
      <c r="B62" s="329"/>
      <c r="C62" s="330"/>
      <c r="D62" s="330"/>
      <c r="E62" s="330"/>
      <c r="F62" s="330"/>
      <c r="G62" s="331"/>
      <c r="H62" s="255" t="s">
        <v>413</v>
      </c>
      <c r="I62" s="201"/>
      <c r="J62" s="201"/>
      <c r="L62" s="80">
        <f>IF(B62="",1,0)</f>
        <v>1</v>
      </c>
    </row>
    <row r="63" spans="1:12" s="7" customFormat="1" ht="16.5" customHeight="1" thickBot="1">
      <c r="A63" s="233" t="s">
        <v>234</v>
      </c>
      <c r="B63" s="329"/>
      <c r="C63" s="330"/>
      <c r="D63" s="330"/>
      <c r="E63" s="330"/>
      <c r="F63" s="330"/>
      <c r="G63" s="331"/>
      <c r="H63" s="201"/>
      <c r="I63" s="201"/>
      <c r="J63" s="201"/>
      <c r="L63" s="80">
        <f>IF(B63="",1,0)</f>
        <v>1</v>
      </c>
    </row>
    <row r="64" spans="1:12" s="7" customFormat="1" ht="16.5" customHeight="1" thickBot="1">
      <c r="A64" s="233" t="s">
        <v>235</v>
      </c>
      <c r="B64" s="368"/>
      <c r="C64" s="369"/>
      <c r="D64" s="370"/>
      <c r="E64" s="236" t="s">
        <v>254</v>
      </c>
      <c r="F64" s="237"/>
      <c r="G64" s="237"/>
      <c r="H64" s="201"/>
      <c r="I64" s="201"/>
      <c r="J64" s="201"/>
      <c r="L64" s="80">
        <f>IF(OR(B64="",B64&lt;1350000000,B64&gt;1359999999),1,0)</f>
        <v>1</v>
      </c>
    </row>
    <row r="65" spans="1:13" s="7" customFormat="1" ht="16.5" customHeight="1" thickBot="1">
      <c r="A65" s="235" t="s">
        <v>236</v>
      </c>
      <c r="B65" s="367"/>
      <c r="C65" s="367"/>
      <c r="D65" s="367"/>
      <c r="E65" s="367"/>
      <c r="F65" s="367"/>
      <c r="G65" s="367"/>
      <c r="H65" s="201"/>
      <c r="I65" s="201"/>
      <c r="J65" s="201"/>
      <c r="L65" s="80"/>
    </row>
    <row r="66" spans="1:13" s="7" customFormat="1" ht="16.5" customHeight="1" thickBot="1">
      <c r="A66" s="238" t="s">
        <v>438</v>
      </c>
      <c r="B66" s="329"/>
      <c r="C66" s="330"/>
      <c r="D66" s="330"/>
      <c r="E66" s="330"/>
      <c r="F66" s="330"/>
      <c r="G66" s="331"/>
      <c r="H66" s="201"/>
      <c r="I66" s="201"/>
      <c r="J66" s="201"/>
      <c r="L66" s="80">
        <f>IF(B66="",1,0)</f>
        <v>1</v>
      </c>
    </row>
    <row r="67" spans="1:13" s="7" customFormat="1" ht="16.5" customHeight="1" thickBot="1">
      <c r="A67" s="239" t="s">
        <v>439</v>
      </c>
      <c r="B67" s="329"/>
      <c r="C67" s="330"/>
      <c r="D67" s="330"/>
      <c r="E67" s="330"/>
      <c r="F67" s="330"/>
      <c r="G67" s="331"/>
      <c r="H67" s="240" t="str">
        <f>IF(AND(B66="実施なし",B67="実施なし"),"　児発、放デイどちらかは実施ありとしてください","")</f>
        <v/>
      </c>
      <c r="I67" s="201"/>
      <c r="J67" s="201"/>
      <c r="L67" s="80">
        <f>IF(B67="",1,0)</f>
        <v>1</v>
      </c>
      <c r="M67" s="7">
        <f>IF(AND(B66="実施なし",B67="実施なし"),1,0)</f>
        <v>0</v>
      </c>
    </row>
    <row r="68" spans="1:13" s="7" customFormat="1" ht="16.5" customHeight="1" thickBot="1">
      <c r="A68" s="235" t="s">
        <v>237</v>
      </c>
      <c r="B68" s="342"/>
      <c r="C68" s="344"/>
      <c r="D68" s="201"/>
      <c r="E68" s="201"/>
      <c r="F68" s="201"/>
      <c r="G68" s="201"/>
      <c r="H68" s="201"/>
      <c r="I68" s="201"/>
      <c r="J68" s="201"/>
      <c r="L68" s="80">
        <f>IF(B68="",1,0)</f>
        <v>1</v>
      </c>
    </row>
    <row r="69" spans="1:13" s="7" customFormat="1" ht="16.5" customHeight="1" thickBot="1">
      <c r="A69" s="235" t="s">
        <v>338</v>
      </c>
      <c r="B69" s="241"/>
      <c r="C69" s="201" t="s">
        <v>23</v>
      </c>
      <c r="D69" s="242"/>
      <c r="E69" s="201"/>
      <c r="F69" s="201"/>
      <c r="G69" s="201"/>
      <c r="H69" s="201"/>
      <c r="I69" s="201"/>
      <c r="J69" s="201"/>
      <c r="L69" s="80">
        <f>IF(AND(B68="実施あり",B69=""),1,0)</f>
        <v>0</v>
      </c>
    </row>
    <row r="70" spans="1:13" s="7" customFormat="1" ht="16.2" customHeight="1">
      <c r="A70" s="235"/>
      <c r="B70" s="201"/>
      <c r="C70" s="201"/>
      <c r="D70" s="201"/>
      <c r="E70" s="201"/>
      <c r="F70" s="201"/>
      <c r="G70" s="201"/>
      <c r="H70" s="201"/>
      <c r="I70" s="201"/>
      <c r="J70" s="201"/>
    </row>
    <row r="71" spans="1:13" s="7" customFormat="1" ht="16.5" customHeight="1">
      <c r="A71" s="234" t="s">
        <v>127</v>
      </c>
      <c r="B71" s="227"/>
      <c r="C71" s="227"/>
      <c r="D71" s="227"/>
      <c r="E71" s="227"/>
      <c r="F71" s="227"/>
      <c r="G71" s="227"/>
      <c r="H71" s="227"/>
      <c r="I71" s="227"/>
      <c r="J71" s="227"/>
    </row>
    <row r="72" spans="1:13" s="7" customFormat="1" ht="16.5" customHeight="1">
      <c r="A72" s="243" t="s">
        <v>273</v>
      </c>
      <c r="B72" s="201"/>
      <c r="C72" s="201"/>
      <c r="D72" s="201"/>
      <c r="E72" s="201"/>
      <c r="F72" s="201"/>
      <c r="G72" s="201"/>
      <c r="H72" s="201"/>
      <c r="I72" s="201"/>
      <c r="J72" s="201"/>
    </row>
    <row r="73" spans="1:13" s="7" customFormat="1" ht="19.5" customHeight="1" thickBot="1">
      <c r="A73" s="244" t="s">
        <v>131</v>
      </c>
      <c r="B73" s="245"/>
      <c r="C73" s="245"/>
      <c r="D73" s="245"/>
      <c r="E73" s="245"/>
      <c r="F73" s="246"/>
      <c r="G73" s="201"/>
      <c r="H73" s="201"/>
      <c r="I73" s="201"/>
      <c r="J73" s="201"/>
    </row>
    <row r="74" spans="1:13" s="7" customFormat="1" ht="27.75" customHeight="1" thickBot="1">
      <c r="A74" s="247" t="s">
        <v>26</v>
      </c>
      <c r="B74" s="339"/>
      <c r="C74" s="340"/>
      <c r="D74" s="340"/>
      <c r="E74" s="340"/>
      <c r="F74" s="341"/>
      <c r="G74" s="232" t="str">
        <f>IF(B74="実施あり（今後実施予定も含む）","　第１号様式（３）－１のシートを記入し、システムに搭載されている機能等を詳細に確認できる資料を送付してください。","")</f>
        <v/>
      </c>
      <c r="H74" s="201"/>
      <c r="I74" s="201"/>
      <c r="J74" s="201"/>
      <c r="L74" s="7">
        <f>IF(B74="",1,0)</f>
        <v>1</v>
      </c>
    </row>
    <row r="75" spans="1:13" s="7" customFormat="1" ht="29.4" customHeight="1" thickBot="1">
      <c r="A75" s="231" t="s">
        <v>132</v>
      </c>
      <c r="B75" s="339"/>
      <c r="C75" s="340"/>
      <c r="D75" s="340"/>
      <c r="E75" s="340"/>
      <c r="F75" s="341"/>
      <c r="G75" s="232" t="str">
        <f>IF(B75="実施あり（今後実施予定も含む）","　第１号様式（３）－２のシートを記入し、システムに搭載されている機能等を詳細に確認できる資料を送付してください。","")</f>
        <v/>
      </c>
      <c r="H75" s="201"/>
      <c r="I75" s="201"/>
      <c r="J75" s="201"/>
      <c r="L75" s="7">
        <f>IF(B75="",1,0)</f>
        <v>1</v>
      </c>
    </row>
    <row r="76" spans="1:13" s="7" customFormat="1" ht="29.4" customHeight="1" thickBot="1">
      <c r="A76" s="231" t="s">
        <v>133</v>
      </c>
      <c r="B76" s="339"/>
      <c r="C76" s="340"/>
      <c r="D76" s="340"/>
      <c r="E76" s="340"/>
      <c r="F76" s="341"/>
      <c r="G76" s="232" t="str">
        <f>IF(B76="実施あり（今後実施予定も含む）","　第１号様式（３）－３－１のシートを記入し、具体的な内容を詳細に確認できる資料を送付してください。","")</f>
        <v/>
      </c>
      <c r="H76" s="201"/>
      <c r="I76" s="201"/>
      <c r="J76" s="201"/>
      <c r="L76" s="7">
        <f>IF(B76="",1,0)</f>
        <v>1</v>
      </c>
    </row>
    <row r="77" spans="1:13" s="7" customFormat="1" ht="29.4" customHeight="1" thickBot="1">
      <c r="A77" s="231" t="s">
        <v>330</v>
      </c>
      <c r="B77" s="339"/>
      <c r="C77" s="340"/>
      <c r="D77" s="340"/>
      <c r="E77" s="340"/>
      <c r="F77" s="341"/>
      <c r="G77" s="232" t="str">
        <f>IF(B77="実施あり（今後実施予定も含む）","　第１号様式（３）－３－２のシートを記入し、具体的な内容を詳細に確認できる資料を送付してください。","")</f>
        <v/>
      </c>
      <c r="H77" s="201"/>
      <c r="I77" s="201"/>
      <c r="J77" s="201"/>
      <c r="L77" s="7">
        <f>IF(B77="",1,0)</f>
        <v>1</v>
      </c>
    </row>
    <row r="78" spans="1:13" s="7" customFormat="1" ht="33.6" customHeight="1" thickBot="1">
      <c r="A78" s="248" t="s">
        <v>134</v>
      </c>
      <c r="B78" s="342"/>
      <c r="C78" s="343"/>
      <c r="D78" s="343"/>
      <c r="E78" s="343"/>
      <c r="F78" s="344"/>
      <c r="G78" s="266" t="str">
        <f>IF(B66="実施なし","　この事業は、児童発達支援のみが対象なので「実施なし」を選んでください。",IF(B78="実施あり（今後実施予定も含む）","　第１号様式（３）－４のシートを記入し、機器等に搭載されている機能等を詳細に確認できる資料を送付してください。",""))</f>
        <v/>
      </c>
      <c r="H78" s="201"/>
      <c r="I78" s="201"/>
      <c r="J78" s="201"/>
      <c r="L78" s="7">
        <f>IF(B78="",1,0)</f>
        <v>1</v>
      </c>
    </row>
    <row r="79" spans="1:13" s="7" customFormat="1" ht="17.399999999999999" customHeight="1">
      <c r="A79" s="223"/>
      <c r="B79" s="201"/>
      <c r="C79" s="201"/>
      <c r="D79" s="201"/>
      <c r="E79" s="201"/>
      <c r="F79" s="201"/>
      <c r="G79" s="201"/>
      <c r="H79" s="201"/>
      <c r="I79" s="201"/>
      <c r="J79" s="201"/>
    </row>
    <row r="80" spans="1:13" s="7" customFormat="1" ht="16.5" customHeight="1">
      <c r="A80" s="381" t="s">
        <v>444</v>
      </c>
      <c r="B80" s="382"/>
      <c r="C80" s="382"/>
      <c r="D80" s="382"/>
      <c r="E80" s="382"/>
      <c r="F80" s="382"/>
      <c r="G80" s="382"/>
      <c r="H80" s="382"/>
      <c r="I80" s="382"/>
      <c r="J80" s="382"/>
    </row>
    <row r="81" spans="1:92" s="7" customFormat="1" ht="16.5" customHeight="1" thickBot="1">
      <c r="A81" s="201" t="s">
        <v>445</v>
      </c>
      <c r="B81" s="201"/>
      <c r="C81" s="201"/>
      <c r="D81" s="201"/>
      <c r="E81" s="201"/>
      <c r="F81" s="201"/>
      <c r="G81" s="201"/>
      <c r="H81" s="201"/>
      <c r="I81" s="201"/>
      <c r="J81" s="201"/>
    </row>
    <row r="82" spans="1:92" s="7" customFormat="1" ht="16.5" customHeight="1" thickBot="1">
      <c r="A82" s="231" t="s">
        <v>105</v>
      </c>
      <c r="B82" s="371"/>
      <c r="C82" s="372"/>
      <c r="D82" s="232" t="s">
        <v>108</v>
      </c>
      <c r="E82" s="201"/>
      <c r="F82" s="201"/>
      <c r="G82" s="201"/>
      <c r="H82" s="201"/>
      <c r="I82" s="201"/>
      <c r="J82" s="201"/>
      <c r="K82" s="201" t="s">
        <v>447</v>
      </c>
      <c r="L82" s="7">
        <f>IF(B82="",1,0)</f>
        <v>1</v>
      </c>
    </row>
    <row r="83" spans="1:92" s="7" customFormat="1" ht="16.5" customHeight="1" thickBot="1">
      <c r="A83" s="249" t="s">
        <v>107</v>
      </c>
      <c r="B83" s="201"/>
      <c r="C83" s="201"/>
      <c r="D83" s="201"/>
      <c r="E83" s="201"/>
      <c r="F83" s="201"/>
      <c r="G83" s="201"/>
      <c r="H83" s="201"/>
      <c r="I83" s="201"/>
      <c r="J83" s="201"/>
      <c r="CN83" s="232"/>
    </row>
    <row r="84" spans="1:92" s="7" customFormat="1" ht="16.5" customHeight="1" thickBot="1">
      <c r="A84" s="231" t="s">
        <v>128</v>
      </c>
      <c r="B84" s="373"/>
      <c r="C84" s="374"/>
      <c r="D84" s="375"/>
      <c r="E84" s="201" t="s">
        <v>106</v>
      </c>
      <c r="F84" s="232"/>
      <c r="G84" s="201"/>
      <c r="H84" s="201"/>
      <c r="I84" s="201"/>
      <c r="J84" s="201"/>
      <c r="L84" s="7">
        <f>IF(AND($B$82="交付あり",B84=""),1,0)</f>
        <v>0</v>
      </c>
    </row>
    <row r="85" spans="1:92" s="7" customFormat="1" ht="16.5" customHeight="1" thickBot="1">
      <c r="A85" s="251" t="s">
        <v>129</v>
      </c>
      <c r="B85" s="376"/>
      <c r="C85" s="377"/>
      <c r="D85" s="378"/>
      <c r="E85" s="201" t="s">
        <v>106</v>
      </c>
      <c r="F85" s="232"/>
      <c r="G85" s="201"/>
      <c r="H85" s="201"/>
      <c r="I85" s="201"/>
      <c r="J85" s="201"/>
      <c r="L85" s="7">
        <f>IF(AND($B$82="交付あり",B85=""),1,0)</f>
        <v>0</v>
      </c>
    </row>
    <row r="86" spans="1:92" s="7" customFormat="1" ht="16.5" customHeight="1" thickBot="1">
      <c r="A86" s="223"/>
      <c r="B86" s="267"/>
      <c r="C86" s="267"/>
      <c r="D86" s="267"/>
      <c r="E86" s="201"/>
      <c r="F86" s="232"/>
      <c r="G86" s="201"/>
      <c r="H86" s="201"/>
      <c r="I86" s="201"/>
      <c r="J86" s="201"/>
    </row>
    <row r="87" spans="1:92" s="7" customFormat="1" ht="16.5" customHeight="1" thickBot="1">
      <c r="A87" s="231" t="s">
        <v>274</v>
      </c>
      <c r="B87" s="371"/>
      <c r="C87" s="372"/>
      <c r="D87" s="232" t="s">
        <v>108</v>
      </c>
      <c r="E87" s="201"/>
      <c r="F87" s="232"/>
      <c r="G87" s="201"/>
      <c r="H87" s="201"/>
      <c r="I87" s="201"/>
      <c r="J87" s="201"/>
      <c r="L87" s="7">
        <f>IF(B87="",1,0)</f>
        <v>1</v>
      </c>
    </row>
    <row r="88" spans="1:92" s="7" customFormat="1" ht="16.5" customHeight="1" thickBot="1">
      <c r="A88" s="249" t="s">
        <v>107</v>
      </c>
      <c r="B88" s="201"/>
      <c r="C88" s="201"/>
      <c r="D88" s="201"/>
      <c r="E88" s="201"/>
      <c r="F88" s="232"/>
      <c r="G88" s="201"/>
      <c r="H88" s="201"/>
      <c r="I88" s="201"/>
      <c r="J88" s="201"/>
    </row>
    <row r="89" spans="1:92" s="7" customFormat="1" ht="16.5" customHeight="1" thickBot="1">
      <c r="A89" s="231" t="s">
        <v>128</v>
      </c>
      <c r="B89" s="373"/>
      <c r="C89" s="374"/>
      <c r="D89" s="375"/>
      <c r="E89" s="201" t="s">
        <v>106</v>
      </c>
      <c r="F89" s="232"/>
      <c r="G89" s="201"/>
      <c r="H89" s="201"/>
      <c r="I89" s="201"/>
      <c r="J89" s="201"/>
      <c r="L89" s="7">
        <f>IF(AND($B$87="交付あり",B89=""),1,0)</f>
        <v>0</v>
      </c>
    </row>
    <row r="90" spans="1:92" s="7" customFormat="1" ht="16.5" customHeight="1" thickBot="1">
      <c r="A90" s="251" t="s">
        <v>129</v>
      </c>
      <c r="B90" s="376"/>
      <c r="C90" s="377"/>
      <c r="D90" s="378"/>
      <c r="E90" s="201" t="s">
        <v>106</v>
      </c>
      <c r="F90" s="232"/>
      <c r="G90" s="201"/>
      <c r="H90" s="201"/>
      <c r="I90" s="201"/>
      <c r="J90" s="201"/>
      <c r="L90" s="7">
        <f>IF(AND($B$87="交付あり",B90=""),1,0)</f>
        <v>0</v>
      </c>
    </row>
    <row r="91" spans="1:92" s="7" customFormat="1" ht="16.5" customHeight="1" thickBot="1">
      <c r="A91" s="223"/>
      <c r="B91" s="267"/>
      <c r="C91" s="267"/>
      <c r="D91" s="267"/>
      <c r="E91" s="201"/>
      <c r="F91" s="232"/>
      <c r="G91" s="201"/>
      <c r="H91" s="201"/>
      <c r="I91" s="201"/>
      <c r="J91" s="201"/>
    </row>
    <row r="92" spans="1:92" s="7" customFormat="1" ht="16.5" customHeight="1" thickBot="1">
      <c r="A92" s="231" t="s">
        <v>414</v>
      </c>
      <c r="B92" s="371"/>
      <c r="C92" s="372"/>
      <c r="D92" s="232" t="s">
        <v>108</v>
      </c>
      <c r="E92" s="201"/>
      <c r="F92" s="232"/>
      <c r="G92" s="201"/>
      <c r="H92" s="201"/>
      <c r="I92" s="201"/>
      <c r="J92" s="201"/>
      <c r="L92" s="7">
        <f>IF(B92="",1,0)</f>
        <v>1</v>
      </c>
    </row>
    <row r="93" spans="1:92" s="7" customFormat="1" ht="16.5" customHeight="1" thickBot="1">
      <c r="A93" s="249" t="s">
        <v>107</v>
      </c>
      <c r="B93" s="201"/>
      <c r="C93" s="201"/>
      <c r="D93" s="201"/>
      <c r="E93" s="201"/>
      <c r="F93" s="232"/>
      <c r="G93" s="201"/>
      <c r="H93" s="201"/>
      <c r="I93" s="201"/>
      <c r="J93" s="201"/>
    </row>
    <row r="94" spans="1:92" s="7" customFormat="1" ht="16.5" customHeight="1" thickBot="1">
      <c r="A94" s="251" t="s">
        <v>415</v>
      </c>
      <c r="B94" s="373"/>
      <c r="C94" s="374"/>
      <c r="D94" s="375"/>
      <c r="E94" s="201" t="s">
        <v>106</v>
      </c>
      <c r="F94" s="232"/>
      <c r="G94" s="201"/>
      <c r="H94" s="201"/>
      <c r="I94" s="201"/>
      <c r="J94" s="201"/>
      <c r="L94" s="7">
        <f>IF(AND($B$92="交付あり",B94=""),1,0)</f>
        <v>0</v>
      </c>
    </row>
    <row r="95" spans="1:92" s="7" customFormat="1" ht="16.5" customHeight="1" thickBot="1">
      <c r="A95" s="303"/>
      <c r="B95" s="267"/>
      <c r="C95" s="267"/>
      <c r="D95" s="267"/>
      <c r="E95" s="201"/>
      <c r="F95" s="232"/>
      <c r="G95" s="201"/>
      <c r="H95" s="201"/>
      <c r="I95" s="201"/>
      <c r="J95" s="201"/>
    </row>
    <row r="96" spans="1:92" s="7" customFormat="1" ht="16.5" customHeight="1" thickBot="1">
      <c r="A96" s="231" t="s">
        <v>446</v>
      </c>
      <c r="B96" s="371"/>
      <c r="C96" s="372"/>
      <c r="D96" s="232" t="s">
        <v>108</v>
      </c>
      <c r="E96" s="201"/>
      <c r="F96" s="232"/>
      <c r="G96" s="201"/>
      <c r="H96" s="201"/>
      <c r="I96" s="201"/>
      <c r="J96" s="201"/>
    </row>
    <row r="97" spans="1:16" s="7" customFormat="1" ht="16.5" customHeight="1" thickBot="1">
      <c r="A97" s="249" t="s">
        <v>107</v>
      </c>
      <c r="B97" s="201"/>
      <c r="C97" s="201"/>
      <c r="D97" s="201"/>
      <c r="E97" s="201"/>
      <c r="F97" s="232"/>
      <c r="G97" s="201"/>
      <c r="H97" s="201"/>
      <c r="I97" s="201"/>
      <c r="J97" s="201"/>
    </row>
    <row r="98" spans="1:16" s="7" customFormat="1" ht="16.5" customHeight="1" thickBot="1">
      <c r="A98" s="251" t="s">
        <v>415</v>
      </c>
      <c r="B98" s="373"/>
      <c r="C98" s="374"/>
      <c r="D98" s="375"/>
      <c r="E98" s="201" t="s">
        <v>106</v>
      </c>
      <c r="F98" s="232"/>
      <c r="G98" s="201"/>
      <c r="H98" s="201"/>
      <c r="I98" s="201"/>
      <c r="J98" s="201"/>
    </row>
    <row r="99" spans="1:16" s="7" customFormat="1" ht="16.5" customHeight="1">
      <c r="A99" s="223"/>
      <c r="B99" s="201"/>
      <c r="C99" s="201"/>
      <c r="D99" s="201"/>
      <c r="E99" s="201"/>
      <c r="F99" s="201"/>
      <c r="G99" s="201"/>
      <c r="H99" s="201"/>
      <c r="I99" s="201"/>
      <c r="J99" s="201"/>
    </row>
    <row r="100" spans="1:16" s="7" customFormat="1" ht="16.5" customHeight="1">
      <c r="A100" s="250" t="s">
        <v>130</v>
      </c>
      <c r="B100" s="227"/>
      <c r="C100" s="227"/>
      <c r="D100" s="227"/>
      <c r="E100" s="227"/>
      <c r="F100" s="227"/>
      <c r="G100" s="227"/>
      <c r="H100" s="227"/>
      <c r="I100" s="227"/>
      <c r="J100" s="227"/>
    </row>
    <row r="101" spans="1:16" s="7" customFormat="1" ht="16.5" customHeight="1">
      <c r="A101" s="232" t="s">
        <v>393</v>
      </c>
      <c r="B101" s="201"/>
      <c r="C101" s="201"/>
      <c r="D101" s="201"/>
      <c r="E101" s="201"/>
      <c r="F101" s="201"/>
      <c r="G101" s="201"/>
      <c r="H101" s="201"/>
      <c r="I101" s="201"/>
      <c r="J101" s="201"/>
    </row>
    <row r="102" spans="1:16" s="7" customFormat="1" ht="16.5" customHeight="1">
      <c r="A102" s="232" t="s">
        <v>376</v>
      </c>
      <c r="B102" s="201"/>
      <c r="C102" s="201"/>
      <c r="D102" s="201"/>
      <c r="E102" s="201"/>
      <c r="F102" s="201"/>
      <c r="G102" s="201"/>
      <c r="H102" s="201"/>
      <c r="I102" s="201"/>
      <c r="J102" s="201"/>
    </row>
    <row r="103" spans="1:16" s="7" customFormat="1" ht="16.5" customHeight="1" thickBot="1">
      <c r="A103" s="232"/>
      <c r="B103" s="201"/>
      <c r="C103" s="201"/>
      <c r="D103" s="201"/>
      <c r="E103" s="201"/>
      <c r="F103" s="201"/>
      <c r="G103" s="201"/>
      <c r="H103" s="201"/>
      <c r="I103" s="201"/>
      <c r="J103" s="201"/>
    </row>
    <row r="104" spans="1:16" s="7" customFormat="1" ht="19.8" customHeight="1" thickBot="1">
      <c r="A104" s="251" t="s">
        <v>331</v>
      </c>
      <c r="B104" s="348"/>
      <c r="C104" s="349"/>
      <c r="D104" s="350"/>
      <c r="E104" s="201" t="s">
        <v>106</v>
      </c>
      <c r="F104" s="201"/>
      <c r="G104" s="201"/>
      <c r="H104" s="201"/>
      <c r="I104" s="201"/>
      <c r="J104" s="201"/>
      <c r="L104" s="7">
        <f>IF(B104="",1,0)</f>
        <v>1</v>
      </c>
    </row>
    <row r="105" spans="1:16">
      <c r="A105" s="252"/>
      <c r="B105" s="207"/>
      <c r="C105" s="207"/>
      <c r="D105" s="207"/>
      <c r="E105" s="207"/>
      <c r="F105" s="207"/>
      <c r="G105" s="207"/>
      <c r="H105" s="207"/>
      <c r="I105" s="207"/>
      <c r="J105" s="207"/>
    </row>
    <row r="106" spans="1:16">
      <c r="A106" s="253" t="s">
        <v>157</v>
      </c>
      <c r="B106" s="254"/>
      <c r="C106" s="254"/>
      <c r="D106" s="254"/>
      <c r="E106" s="254"/>
      <c r="F106" s="254"/>
      <c r="G106" s="254"/>
      <c r="H106" s="254"/>
      <c r="I106" s="254"/>
      <c r="J106" s="254"/>
    </row>
    <row r="107" spans="1:16" s="7" customFormat="1" ht="21" customHeight="1">
      <c r="A107" s="85" t="s">
        <v>160</v>
      </c>
      <c r="B107" s="380" t="s">
        <v>161</v>
      </c>
      <c r="C107" s="380"/>
      <c r="D107" s="380"/>
      <c r="E107" s="380"/>
      <c r="F107" s="380"/>
      <c r="G107" s="101" t="s">
        <v>159</v>
      </c>
      <c r="H107" s="345" t="s">
        <v>162</v>
      </c>
      <c r="I107" s="345"/>
      <c r="J107" s="345"/>
    </row>
    <row r="108" spans="1:16" s="7" customFormat="1" ht="55.5" customHeight="1">
      <c r="A108" s="218" t="s">
        <v>224</v>
      </c>
      <c r="B108" s="347" t="s">
        <v>394</v>
      </c>
      <c r="C108" s="347"/>
      <c r="D108" s="347"/>
      <c r="E108" s="347"/>
      <c r="F108" s="347"/>
      <c r="G108" s="219" t="s">
        <v>223</v>
      </c>
      <c r="H108" s="312" t="s">
        <v>329</v>
      </c>
      <c r="I108" s="312"/>
      <c r="J108" s="312"/>
    </row>
    <row r="109" spans="1:16" s="7" customFormat="1" ht="33" customHeight="1">
      <c r="A109" s="220" t="s">
        <v>273</v>
      </c>
      <c r="B109" s="402"/>
      <c r="C109" s="402"/>
      <c r="D109" s="402"/>
      <c r="E109" s="402"/>
      <c r="F109" s="402"/>
      <c r="G109" s="221"/>
      <c r="H109" s="406"/>
      <c r="I109" s="406"/>
      <c r="J109" s="406"/>
      <c r="P109" s="7" t="s">
        <v>221</v>
      </c>
    </row>
    <row r="110" spans="1:16" s="7" customFormat="1" ht="33" customHeight="1" thickBot="1">
      <c r="A110" s="218" t="s">
        <v>131</v>
      </c>
      <c r="B110" s="402"/>
      <c r="C110" s="402"/>
      <c r="D110" s="402"/>
      <c r="E110" s="402"/>
      <c r="F110" s="402"/>
      <c r="G110" s="221"/>
      <c r="H110" s="407"/>
      <c r="I110" s="407"/>
      <c r="J110" s="407"/>
      <c r="P110" s="7" t="s">
        <v>256</v>
      </c>
    </row>
    <row r="111" spans="1:16" s="7" customFormat="1" ht="33" customHeight="1" thickBot="1">
      <c r="A111" s="400" t="s">
        <v>26</v>
      </c>
      <c r="B111" s="347" t="s">
        <v>381</v>
      </c>
      <c r="C111" s="347"/>
      <c r="D111" s="347"/>
      <c r="E111" s="347"/>
      <c r="F111" s="347"/>
      <c r="G111" s="222" t="str">
        <f>IF(B74="実施あり（今後実施予定も含む）","必要",IF(B74="実施なし","不要",""))</f>
        <v/>
      </c>
      <c r="H111" s="309" t="str">
        <f t="shared" ref="H111:H120" si="2">IF(G111="必要","このExcelファイルと併せてPDF(JPEG可)データでアップロードにより提出※","")</f>
        <v/>
      </c>
      <c r="I111" s="310"/>
      <c r="J111" s="311"/>
      <c r="L111" s="7">
        <f t="shared" ref="L111:L120" si="3">IF(AND(G111="必要",H111=""),1,0)</f>
        <v>0</v>
      </c>
    </row>
    <row r="112" spans="1:16" s="7" customFormat="1" ht="33" customHeight="1" thickBot="1">
      <c r="A112" s="400"/>
      <c r="B112" s="347" t="s">
        <v>327</v>
      </c>
      <c r="C112" s="347"/>
      <c r="D112" s="347"/>
      <c r="E112" s="347"/>
      <c r="F112" s="347"/>
      <c r="G112" s="222" t="str">
        <f>IF(B74="実施あり（今後実施予定も含む）","必要",IF(B74="実施なし","不要",""))</f>
        <v/>
      </c>
      <c r="H112" s="309" t="str">
        <f t="shared" si="2"/>
        <v/>
      </c>
      <c r="I112" s="310"/>
      <c r="J112" s="311"/>
      <c r="L112" s="7">
        <f t="shared" si="3"/>
        <v>0</v>
      </c>
    </row>
    <row r="113" spans="1:54" s="7" customFormat="1" ht="33" customHeight="1" thickBot="1">
      <c r="A113" s="400" t="s">
        <v>132</v>
      </c>
      <c r="B113" s="347" t="s">
        <v>381</v>
      </c>
      <c r="C113" s="347"/>
      <c r="D113" s="347"/>
      <c r="E113" s="347"/>
      <c r="F113" s="347"/>
      <c r="G113" s="222" t="str">
        <f>IF(B75="実施あり（今後実施予定も含む）","必要",IF(B75="実施なし","不要",""))</f>
        <v/>
      </c>
      <c r="H113" s="309" t="str">
        <f t="shared" si="2"/>
        <v/>
      </c>
      <c r="I113" s="310"/>
      <c r="J113" s="311"/>
      <c r="L113" s="7">
        <f t="shared" si="3"/>
        <v>0</v>
      </c>
    </row>
    <row r="114" spans="1:54" s="7" customFormat="1" ht="33" customHeight="1" thickBot="1">
      <c r="A114" s="400"/>
      <c r="B114" s="347" t="s">
        <v>327</v>
      </c>
      <c r="C114" s="347"/>
      <c r="D114" s="347"/>
      <c r="E114" s="347"/>
      <c r="F114" s="347"/>
      <c r="G114" s="222" t="str">
        <f>IF(B75="実施あり（今後実施予定も含む）","必要",IF(B75="実施なし","不要",""))</f>
        <v/>
      </c>
      <c r="H114" s="309" t="str">
        <f t="shared" si="2"/>
        <v/>
      </c>
      <c r="I114" s="310"/>
      <c r="J114" s="311"/>
      <c r="L114" s="7">
        <f t="shared" si="3"/>
        <v>0</v>
      </c>
    </row>
    <row r="115" spans="1:54" s="7" customFormat="1" ht="33" customHeight="1" thickBot="1">
      <c r="A115" s="400" t="s">
        <v>133</v>
      </c>
      <c r="B115" s="347" t="s">
        <v>381</v>
      </c>
      <c r="C115" s="347"/>
      <c r="D115" s="347"/>
      <c r="E115" s="347"/>
      <c r="F115" s="347"/>
      <c r="G115" s="222" t="str">
        <f>IF(B76="実施あり（今後実施予定も含む）","必要",IF(B76="実施なし","不要",""))</f>
        <v/>
      </c>
      <c r="H115" s="309" t="str">
        <f t="shared" si="2"/>
        <v/>
      </c>
      <c r="I115" s="310"/>
      <c r="J115" s="311"/>
      <c r="L115" s="7">
        <f t="shared" si="3"/>
        <v>0</v>
      </c>
    </row>
    <row r="116" spans="1:54" s="7" customFormat="1" ht="33" customHeight="1" thickBot="1">
      <c r="A116" s="400"/>
      <c r="B116" s="347" t="s">
        <v>380</v>
      </c>
      <c r="C116" s="347"/>
      <c r="D116" s="347"/>
      <c r="E116" s="347"/>
      <c r="F116" s="347"/>
      <c r="G116" s="222" t="str">
        <f>IF(B76="実施あり（今後実施予定も含む）","必要",IF(B76="実施なし","不要",""))</f>
        <v/>
      </c>
      <c r="H116" s="309" t="str">
        <f t="shared" si="2"/>
        <v/>
      </c>
      <c r="I116" s="310"/>
      <c r="J116" s="311"/>
      <c r="L116" s="7">
        <f t="shared" si="3"/>
        <v>0</v>
      </c>
      <c r="O116" s="7" t="s">
        <v>222</v>
      </c>
    </row>
    <row r="117" spans="1:54" s="7" customFormat="1" ht="33" customHeight="1" thickBot="1">
      <c r="A117" s="400" t="s">
        <v>371</v>
      </c>
      <c r="B117" s="347" t="s">
        <v>381</v>
      </c>
      <c r="C117" s="347"/>
      <c r="D117" s="347"/>
      <c r="E117" s="347"/>
      <c r="F117" s="347"/>
      <c r="G117" s="222" t="str">
        <f>IF(B77="実施あり（今後実施予定も含む）","必要",IF(B77="実施なし","不要",""))</f>
        <v/>
      </c>
      <c r="H117" s="309" t="str">
        <f t="shared" si="2"/>
        <v/>
      </c>
      <c r="I117" s="310"/>
      <c r="J117" s="311"/>
    </row>
    <row r="118" spans="1:54" s="7" customFormat="1" ht="33" customHeight="1" thickBot="1">
      <c r="A118" s="400"/>
      <c r="B118" s="347" t="s">
        <v>156</v>
      </c>
      <c r="C118" s="347"/>
      <c r="D118" s="347"/>
      <c r="E118" s="347"/>
      <c r="F118" s="347"/>
      <c r="G118" s="222" t="str">
        <f>IF(B77="実施あり（今後実施予定も含む）","必要",IF(B77="実施なし","不要",""))</f>
        <v/>
      </c>
      <c r="H118" s="309" t="str">
        <f t="shared" si="2"/>
        <v/>
      </c>
      <c r="I118" s="310"/>
      <c r="J118" s="311"/>
    </row>
    <row r="119" spans="1:54" s="7" customFormat="1" ht="33" customHeight="1" thickBot="1">
      <c r="A119" s="400" t="s">
        <v>134</v>
      </c>
      <c r="B119" s="347" t="s">
        <v>381</v>
      </c>
      <c r="C119" s="347"/>
      <c r="D119" s="347"/>
      <c r="E119" s="347"/>
      <c r="F119" s="347"/>
      <c r="G119" s="222" t="str">
        <f>IF(B78="実施あり（今後実施予定も含む）","必要",IF(OR(B78="実施なし",B66="実施なし"),"不要",""))</f>
        <v/>
      </c>
      <c r="H119" s="309" t="str">
        <f t="shared" si="2"/>
        <v/>
      </c>
      <c r="I119" s="310"/>
      <c r="J119" s="311"/>
      <c r="K119" s="123"/>
      <c r="L119" s="7">
        <f t="shared" si="3"/>
        <v>0</v>
      </c>
      <c r="O119" s="7" t="s">
        <v>221</v>
      </c>
      <c r="BB119" s="7" t="s">
        <v>240</v>
      </c>
    </row>
    <row r="120" spans="1:54" s="7" customFormat="1" ht="33" customHeight="1" thickBot="1">
      <c r="A120" s="400"/>
      <c r="B120" s="347" t="s">
        <v>163</v>
      </c>
      <c r="C120" s="347"/>
      <c r="D120" s="347"/>
      <c r="E120" s="347"/>
      <c r="F120" s="347"/>
      <c r="G120" s="222" t="str">
        <f>IF(B78="実施あり（今後実施予定も含む）","必要",IF(OR(B78="実施なし",B66="実施なし"),"不要",""))</f>
        <v/>
      </c>
      <c r="H120" s="309" t="str">
        <f t="shared" si="2"/>
        <v/>
      </c>
      <c r="I120" s="310"/>
      <c r="J120" s="311"/>
      <c r="K120" s="123"/>
      <c r="L120" s="7">
        <f t="shared" si="3"/>
        <v>0</v>
      </c>
      <c r="O120" s="7" t="s">
        <v>256</v>
      </c>
      <c r="BB120" s="7" t="s">
        <v>241</v>
      </c>
    </row>
    <row r="121" spans="1:54" s="7" customFormat="1" ht="29.25" customHeight="1">
      <c r="A121" s="55"/>
      <c r="BB121" s="7" t="s">
        <v>242</v>
      </c>
    </row>
    <row r="122" spans="1:54" s="7" customFormat="1" ht="17.399999999999999" customHeight="1">
      <c r="A122" s="224" t="s">
        <v>448</v>
      </c>
      <c r="B122" s="201"/>
      <c r="C122" s="201"/>
      <c r="D122" s="201"/>
      <c r="E122" s="201"/>
      <c r="F122" s="201"/>
      <c r="G122" s="201"/>
      <c r="H122" s="201"/>
      <c r="I122" s="201"/>
      <c r="J122" s="201"/>
      <c r="K122" s="201"/>
    </row>
    <row r="123" spans="1:54" s="7" customFormat="1" ht="17.399999999999999" customHeight="1">
      <c r="A123" s="224" t="s">
        <v>479</v>
      </c>
      <c r="B123" s="201"/>
      <c r="C123" s="201"/>
      <c r="D123" s="201"/>
      <c r="E123" s="201"/>
      <c r="F123" s="201"/>
      <c r="G123" s="201"/>
      <c r="H123" s="201"/>
      <c r="I123" s="201"/>
      <c r="J123" s="201"/>
      <c r="K123" s="201"/>
    </row>
    <row r="124" spans="1:54" s="7" customFormat="1" ht="17.399999999999999" customHeight="1">
      <c r="A124" s="224"/>
      <c r="B124" s="201"/>
      <c r="C124" s="201"/>
      <c r="D124" s="201"/>
      <c r="E124" s="201"/>
      <c r="F124" s="201"/>
      <c r="G124" s="201"/>
      <c r="H124" s="201"/>
      <c r="I124" s="201"/>
      <c r="J124" s="201"/>
      <c r="K124" s="201"/>
    </row>
    <row r="125" spans="1:54" s="7" customFormat="1" ht="17.399999999999999" customHeight="1">
      <c r="A125" s="224" t="s">
        <v>395</v>
      </c>
      <c r="B125" s="201"/>
      <c r="C125" s="201"/>
      <c r="D125" s="201"/>
      <c r="E125" s="201"/>
      <c r="F125" s="201"/>
      <c r="G125" s="201"/>
      <c r="H125" s="201"/>
      <c r="I125" s="201"/>
      <c r="J125" s="201"/>
      <c r="K125" s="201"/>
    </row>
    <row r="126" spans="1:54" s="7" customFormat="1" ht="17.399999999999999" customHeight="1">
      <c r="A126" s="388" t="s">
        <v>396</v>
      </c>
      <c r="B126" s="388"/>
      <c r="C126" s="388"/>
      <c r="D126" s="388"/>
      <c r="E126" s="388"/>
      <c r="F126" s="388"/>
      <c r="G126" s="388"/>
      <c r="H126" s="388"/>
      <c r="I126" s="388"/>
      <c r="J126" s="388"/>
      <c r="K126" s="388"/>
    </row>
    <row r="127" spans="1:54" s="7" customFormat="1" ht="17.399999999999999" customHeight="1">
      <c r="A127" s="387" t="s">
        <v>397</v>
      </c>
      <c r="B127" s="387"/>
      <c r="C127" s="387"/>
      <c r="D127" s="387"/>
      <c r="E127" s="387"/>
      <c r="F127" s="387"/>
      <c r="G127" s="387"/>
      <c r="H127" s="387"/>
      <c r="I127" s="387"/>
      <c r="J127" s="387"/>
      <c r="K127" s="387"/>
    </row>
    <row r="140" spans="13:84">
      <c r="M140" s="346"/>
      <c r="N140" s="357" t="s">
        <v>182</v>
      </c>
      <c r="O140" s="313" t="s">
        <v>173</v>
      </c>
      <c r="P140" s="314"/>
      <c r="Q140" s="314"/>
      <c r="R140" s="314"/>
      <c r="S140" s="314"/>
      <c r="T140" s="314"/>
      <c r="U140" s="314"/>
      <c r="V140" s="314"/>
      <c r="W140" s="314"/>
      <c r="X140" s="314"/>
      <c r="Y140" s="314"/>
      <c r="Z140" s="314"/>
      <c r="AA140" s="314"/>
      <c r="AB140" s="315"/>
      <c r="AC140" s="361" t="s">
        <v>230</v>
      </c>
      <c r="AD140" s="395" t="s">
        <v>210</v>
      </c>
      <c r="AE140" s="396"/>
      <c r="AF140" s="396"/>
      <c r="AG140" s="396"/>
      <c r="AH140" s="396"/>
      <c r="AI140" s="396"/>
      <c r="AJ140" s="396"/>
      <c r="AK140" s="396"/>
      <c r="AL140" s="396"/>
      <c r="AM140" s="396"/>
      <c r="AN140" s="396"/>
      <c r="AO140" s="396"/>
      <c r="AP140" s="396"/>
      <c r="AQ140" s="396"/>
      <c r="AR140" s="396"/>
      <c r="AS140" s="396"/>
      <c r="AT140" s="396"/>
      <c r="AU140" s="396"/>
      <c r="AV140" s="396"/>
      <c r="AW140" s="396"/>
      <c r="AX140" s="396"/>
      <c r="AY140" s="396"/>
      <c r="AZ140" s="396"/>
      <c r="BA140" s="396"/>
      <c r="BB140" s="396"/>
      <c r="BC140" s="396"/>
      <c r="BD140" s="396"/>
      <c r="BE140" s="396"/>
      <c r="BF140" s="396"/>
      <c r="BG140" s="396"/>
      <c r="BH140" s="396"/>
      <c r="BI140" s="396"/>
      <c r="BJ140" s="397"/>
      <c r="BK140" s="401" t="s">
        <v>174</v>
      </c>
      <c r="BL140" s="401"/>
      <c r="BM140" s="401"/>
      <c r="BN140" s="401"/>
      <c r="BO140" s="401"/>
      <c r="BP140" s="401"/>
      <c r="BQ140" s="401"/>
      <c r="BR140" s="401"/>
      <c r="BS140" s="401"/>
      <c r="BT140" s="401"/>
      <c r="BU140" s="401"/>
      <c r="BV140" s="401"/>
      <c r="BW140" s="401"/>
      <c r="BX140" s="401"/>
      <c r="BY140" s="401"/>
      <c r="BZ140" s="401"/>
      <c r="CA140" s="401"/>
      <c r="CB140" s="401"/>
      <c r="CC140" s="401"/>
      <c r="CD140" s="401"/>
      <c r="CE140" s="401"/>
      <c r="CF140" s="401"/>
    </row>
    <row r="141" spans="13:84" ht="26.25" customHeight="1">
      <c r="M141" s="346"/>
      <c r="N141" s="357"/>
      <c r="O141" s="351" t="s">
        <v>175</v>
      </c>
      <c r="P141" s="351" t="s">
        <v>176</v>
      </c>
      <c r="Q141" s="351" t="s">
        <v>203</v>
      </c>
      <c r="R141" s="352" t="s">
        <v>204</v>
      </c>
      <c r="S141" s="352" t="s">
        <v>205</v>
      </c>
      <c r="T141" s="352" t="s">
        <v>206</v>
      </c>
      <c r="U141" s="352" t="s">
        <v>207</v>
      </c>
      <c r="V141" s="352" t="s">
        <v>208</v>
      </c>
      <c r="W141" s="351" t="s">
        <v>177</v>
      </c>
      <c r="X141" s="352" t="s">
        <v>262</v>
      </c>
      <c r="Y141" s="316" t="s">
        <v>239</v>
      </c>
      <c r="Z141" s="364" t="s">
        <v>227</v>
      </c>
      <c r="AA141" s="365"/>
      <c r="AB141" s="366"/>
      <c r="AC141" s="362"/>
      <c r="AD141" s="392" t="s">
        <v>211</v>
      </c>
      <c r="AE141" s="393"/>
      <c r="AF141" s="393"/>
      <c r="AG141" s="393"/>
      <c r="AH141" s="393"/>
      <c r="AI141" s="393"/>
      <c r="AJ141" s="393"/>
      <c r="AK141" s="393"/>
      <c r="AL141" s="393"/>
      <c r="AM141" s="393"/>
      <c r="AN141" s="393"/>
      <c r="AO141" s="393"/>
      <c r="AP141" s="393"/>
      <c r="AQ141" s="393"/>
      <c r="AR141" s="393"/>
      <c r="AS141" s="393"/>
      <c r="AT141" s="393"/>
      <c r="AU141" s="393"/>
      <c r="AV141" s="394"/>
      <c r="AW141" s="392" t="s">
        <v>212</v>
      </c>
      <c r="AX141" s="393"/>
      <c r="AY141" s="393"/>
      <c r="AZ141" s="393"/>
      <c r="BA141" s="393"/>
      <c r="BB141" s="393"/>
      <c r="BC141" s="393"/>
      <c r="BD141" s="393"/>
      <c r="BE141" s="393"/>
      <c r="BF141" s="393"/>
      <c r="BG141" s="393"/>
      <c r="BH141" s="393"/>
      <c r="BI141" s="393"/>
      <c r="BJ141" s="394"/>
      <c r="BK141" s="356" t="s">
        <v>178</v>
      </c>
      <c r="BL141" s="358" t="s">
        <v>179</v>
      </c>
      <c r="BM141" s="358"/>
      <c r="BN141" s="358"/>
      <c r="BO141" s="358"/>
      <c r="BP141" s="358"/>
      <c r="BQ141" s="358"/>
      <c r="BR141" s="358"/>
      <c r="BS141" s="358"/>
      <c r="BT141" s="358"/>
      <c r="BU141" s="358"/>
      <c r="BV141" s="358"/>
      <c r="BW141" s="358"/>
      <c r="BX141" s="358"/>
      <c r="BY141" s="358"/>
      <c r="BZ141" s="358"/>
      <c r="CA141" s="358"/>
      <c r="CB141" s="358"/>
      <c r="CC141" s="358"/>
      <c r="CD141" s="358"/>
      <c r="CE141" s="358" t="s">
        <v>231</v>
      </c>
      <c r="CF141" s="358"/>
    </row>
    <row r="142" spans="13:84" ht="54" customHeight="1">
      <c r="M142" s="346"/>
      <c r="N142" s="357"/>
      <c r="O142" s="351"/>
      <c r="P142" s="351"/>
      <c r="Q142" s="351"/>
      <c r="R142" s="353"/>
      <c r="S142" s="353"/>
      <c r="T142" s="353"/>
      <c r="U142" s="353"/>
      <c r="V142" s="353"/>
      <c r="W142" s="351"/>
      <c r="X142" s="353"/>
      <c r="Y142" s="317"/>
      <c r="Z142" s="316" t="s">
        <v>228</v>
      </c>
      <c r="AA142" s="316" t="s">
        <v>238</v>
      </c>
      <c r="AB142" s="316" t="s">
        <v>229</v>
      </c>
      <c r="AC142" s="362"/>
      <c r="AD142" s="322" t="s">
        <v>213</v>
      </c>
      <c r="AE142" s="114"/>
      <c r="AF142" s="114"/>
      <c r="AG142" s="114"/>
      <c r="AH142" s="114"/>
      <c r="AI142" s="114"/>
      <c r="AJ142" s="114"/>
      <c r="AK142" s="114"/>
      <c r="AL142" s="114"/>
      <c r="AM142" s="114"/>
      <c r="AN142" s="114"/>
      <c r="AO142" s="114"/>
      <c r="AP142" s="114"/>
      <c r="AQ142" s="114"/>
      <c r="AR142" s="114"/>
      <c r="AS142" s="322" t="s">
        <v>214</v>
      </c>
      <c r="AT142" s="112"/>
      <c r="AU142" s="322" t="s">
        <v>215</v>
      </c>
      <c r="AV142" s="112"/>
      <c r="AW142" s="322" t="s">
        <v>216</v>
      </c>
      <c r="AX142" s="323"/>
      <c r="AY142" s="323"/>
      <c r="AZ142" s="323"/>
      <c r="BA142" s="323"/>
      <c r="BB142" s="323"/>
      <c r="BC142" s="323"/>
      <c r="BD142" s="323"/>
      <c r="BE142" s="323"/>
      <c r="BF142" s="323"/>
      <c r="BG142" s="323"/>
      <c r="BH142" s="324"/>
      <c r="BI142" s="322" t="s">
        <v>217</v>
      </c>
      <c r="BJ142" s="112"/>
      <c r="BK142" s="356"/>
      <c r="BL142" s="359" t="s">
        <v>180</v>
      </c>
      <c r="BM142" s="359"/>
      <c r="BN142" s="359"/>
      <c r="BO142" s="359"/>
      <c r="BP142" s="359"/>
      <c r="BQ142" s="359"/>
      <c r="BR142" s="359"/>
      <c r="BS142" s="359"/>
      <c r="BT142" s="359"/>
      <c r="BU142" s="359"/>
      <c r="BV142" s="359" t="s">
        <v>181</v>
      </c>
      <c r="BW142" s="359"/>
      <c r="BX142" s="359"/>
      <c r="BY142" s="359"/>
      <c r="BZ142" s="359"/>
      <c r="CA142" s="359"/>
      <c r="CB142" s="359"/>
      <c r="CC142" s="359"/>
      <c r="CD142" s="359"/>
      <c r="CE142" s="359" t="s">
        <v>232</v>
      </c>
      <c r="CF142" s="359" t="s">
        <v>233</v>
      </c>
    </row>
    <row r="143" spans="13:84" ht="13.5" customHeight="1">
      <c r="M143" s="346"/>
      <c r="N143" s="357"/>
      <c r="O143" s="351"/>
      <c r="P143" s="351"/>
      <c r="Q143" s="351"/>
      <c r="R143" s="353"/>
      <c r="S143" s="353"/>
      <c r="T143" s="353"/>
      <c r="U143" s="353"/>
      <c r="V143" s="353"/>
      <c r="W143" s="351"/>
      <c r="X143" s="353"/>
      <c r="Y143" s="317"/>
      <c r="Z143" s="317"/>
      <c r="AA143" s="317"/>
      <c r="AB143" s="317"/>
      <c r="AC143" s="362"/>
      <c r="AD143" s="325"/>
      <c r="AE143" s="319" t="s">
        <v>251</v>
      </c>
      <c r="AF143" s="319" t="s">
        <v>269</v>
      </c>
      <c r="AG143" s="319" t="s">
        <v>271</v>
      </c>
      <c r="AH143" s="319" t="s">
        <v>272</v>
      </c>
      <c r="AI143" s="389" t="s">
        <v>244</v>
      </c>
      <c r="AJ143" s="390"/>
      <c r="AK143" s="390"/>
      <c r="AL143" s="391"/>
      <c r="AM143" s="319" t="s">
        <v>266</v>
      </c>
      <c r="AN143" s="319" t="s">
        <v>263</v>
      </c>
      <c r="AO143" s="319" t="s">
        <v>267</v>
      </c>
      <c r="AP143" s="319" t="s">
        <v>264</v>
      </c>
      <c r="AQ143" s="319" t="s">
        <v>268</v>
      </c>
      <c r="AR143" s="319" t="s">
        <v>265</v>
      </c>
      <c r="AS143" s="325"/>
      <c r="AT143" s="319" t="s">
        <v>251</v>
      </c>
      <c r="AU143" s="325"/>
      <c r="AV143" s="319" t="s">
        <v>251</v>
      </c>
      <c r="AW143" s="322" t="s">
        <v>218</v>
      </c>
      <c r="AX143" s="398"/>
      <c r="AY143" s="398"/>
      <c r="AZ143" s="398"/>
      <c r="BA143" s="399"/>
      <c r="BB143" s="322" t="s">
        <v>219</v>
      </c>
      <c r="BC143" s="398"/>
      <c r="BD143" s="398"/>
      <c r="BE143" s="398"/>
      <c r="BF143" s="399"/>
      <c r="BG143" s="322" t="s">
        <v>220</v>
      </c>
      <c r="BH143" s="112"/>
      <c r="BI143" s="325"/>
      <c r="BJ143" s="319" t="s">
        <v>251</v>
      </c>
      <c r="BK143" s="356"/>
      <c r="BL143" s="105" t="s">
        <v>183</v>
      </c>
      <c r="BM143" s="105" t="s">
        <v>184</v>
      </c>
      <c r="BN143" s="105" t="s">
        <v>185</v>
      </c>
      <c r="BO143" s="105" t="s">
        <v>186</v>
      </c>
      <c r="BP143" s="105" t="s">
        <v>187</v>
      </c>
      <c r="BQ143" s="105" t="s">
        <v>188</v>
      </c>
      <c r="BR143" s="105" t="s">
        <v>189</v>
      </c>
      <c r="BS143" s="105" t="s">
        <v>190</v>
      </c>
      <c r="BT143" s="105" t="s">
        <v>191</v>
      </c>
      <c r="BU143" s="105" t="s">
        <v>192</v>
      </c>
      <c r="BV143" s="105" t="s">
        <v>194</v>
      </c>
      <c r="BW143" s="105" t="s">
        <v>195</v>
      </c>
      <c r="BX143" s="105" t="s">
        <v>196</v>
      </c>
      <c r="BY143" s="105" t="s">
        <v>197</v>
      </c>
      <c r="BZ143" s="105" t="s">
        <v>198</v>
      </c>
      <c r="CA143" s="105" t="s">
        <v>199</v>
      </c>
      <c r="CB143" s="105" t="s">
        <v>200</v>
      </c>
      <c r="CC143" s="105" t="s">
        <v>201</v>
      </c>
      <c r="CD143" s="105" t="s">
        <v>202</v>
      </c>
      <c r="CE143" s="359"/>
      <c r="CF143" s="359"/>
    </row>
    <row r="144" spans="13:84" ht="28.5" customHeight="1">
      <c r="M144" s="346"/>
      <c r="N144" s="357"/>
      <c r="O144" s="351"/>
      <c r="P144" s="351"/>
      <c r="Q144" s="351"/>
      <c r="R144" s="353"/>
      <c r="S144" s="353"/>
      <c r="T144" s="353"/>
      <c r="U144" s="353"/>
      <c r="V144" s="353"/>
      <c r="W144" s="351"/>
      <c r="X144" s="353"/>
      <c r="Y144" s="317"/>
      <c r="Z144" s="317"/>
      <c r="AA144" s="317"/>
      <c r="AB144" s="317"/>
      <c r="AC144" s="362"/>
      <c r="AD144" s="325"/>
      <c r="AE144" s="320"/>
      <c r="AF144" s="320"/>
      <c r="AG144" s="320"/>
      <c r="AH144" s="320"/>
      <c r="AI144" s="320" t="s">
        <v>243</v>
      </c>
      <c r="AJ144" s="319" t="s">
        <v>245</v>
      </c>
      <c r="AK144" s="319" t="s">
        <v>246</v>
      </c>
      <c r="AL144" s="319" t="s">
        <v>247</v>
      </c>
      <c r="AM144" s="320"/>
      <c r="AN144" s="320"/>
      <c r="AO144" s="320"/>
      <c r="AP144" s="320"/>
      <c r="AQ144" s="320"/>
      <c r="AR144" s="320"/>
      <c r="AS144" s="325"/>
      <c r="AT144" s="320"/>
      <c r="AU144" s="325"/>
      <c r="AV144" s="320"/>
      <c r="AW144" s="325"/>
      <c r="AX144" s="320" t="s">
        <v>252</v>
      </c>
      <c r="AY144" s="320" t="s">
        <v>248</v>
      </c>
      <c r="AZ144" s="320" t="s">
        <v>249</v>
      </c>
      <c r="BA144" s="320" t="s">
        <v>250</v>
      </c>
      <c r="BB144" s="325"/>
      <c r="BC144" s="320" t="s">
        <v>252</v>
      </c>
      <c r="BD144" s="320" t="s">
        <v>248</v>
      </c>
      <c r="BE144" s="320" t="s">
        <v>249</v>
      </c>
      <c r="BF144" s="320" t="s">
        <v>250</v>
      </c>
      <c r="BG144" s="325"/>
      <c r="BH144" s="320" t="s">
        <v>252</v>
      </c>
      <c r="BI144" s="325"/>
      <c r="BJ144" s="320"/>
      <c r="BK144" s="356"/>
      <c r="BL144" s="351" t="s">
        <v>89</v>
      </c>
      <c r="BM144" s="351" t="s">
        <v>97</v>
      </c>
      <c r="BN144" s="106" t="s">
        <v>98</v>
      </c>
      <c r="BO144" s="351" t="s">
        <v>81</v>
      </c>
      <c r="BP144" s="360" t="s">
        <v>79</v>
      </c>
      <c r="BQ144" s="351" t="s">
        <v>80</v>
      </c>
      <c r="BR144" s="106" t="s">
        <v>90</v>
      </c>
      <c r="BS144" s="106" t="s">
        <v>86</v>
      </c>
      <c r="BT144" s="351" t="s">
        <v>87</v>
      </c>
      <c r="BU144" s="106" t="s">
        <v>91</v>
      </c>
      <c r="BV144" s="351" t="s">
        <v>89</v>
      </c>
      <c r="BW144" s="351" t="s">
        <v>97</v>
      </c>
      <c r="BX144" s="106" t="s">
        <v>98</v>
      </c>
      <c r="BY144" s="351" t="s">
        <v>92</v>
      </c>
      <c r="BZ144" s="351" t="s">
        <v>80</v>
      </c>
      <c r="CA144" s="106" t="s">
        <v>93</v>
      </c>
      <c r="CB144" s="106" t="s">
        <v>86</v>
      </c>
      <c r="CC144" s="351" t="s">
        <v>87</v>
      </c>
      <c r="CD144" s="106" t="s">
        <v>91</v>
      </c>
      <c r="CE144" s="359"/>
      <c r="CF144" s="359"/>
    </row>
    <row r="145" spans="1:84" ht="31.5" customHeight="1">
      <c r="N145" s="357"/>
      <c r="O145" s="351"/>
      <c r="P145" s="351"/>
      <c r="Q145" s="351"/>
      <c r="R145" s="354"/>
      <c r="S145" s="354"/>
      <c r="T145" s="354"/>
      <c r="U145" s="354"/>
      <c r="V145" s="354"/>
      <c r="W145" s="351"/>
      <c r="X145" s="354"/>
      <c r="Y145" s="318"/>
      <c r="Z145" s="318"/>
      <c r="AA145" s="318"/>
      <c r="AB145" s="318"/>
      <c r="AC145" s="363"/>
      <c r="AD145" s="326"/>
      <c r="AE145" s="321"/>
      <c r="AF145" s="321"/>
      <c r="AG145" s="321"/>
      <c r="AH145" s="321"/>
      <c r="AI145" s="321"/>
      <c r="AJ145" s="321"/>
      <c r="AK145" s="321"/>
      <c r="AL145" s="321"/>
      <c r="AM145" s="321"/>
      <c r="AN145" s="321"/>
      <c r="AO145" s="321"/>
      <c r="AP145" s="321"/>
      <c r="AQ145" s="321"/>
      <c r="AR145" s="321"/>
      <c r="AS145" s="326"/>
      <c r="AT145" s="321"/>
      <c r="AU145" s="326"/>
      <c r="AV145" s="321"/>
      <c r="AW145" s="326"/>
      <c r="AX145" s="321"/>
      <c r="AY145" s="321"/>
      <c r="AZ145" s="321"/>
      <c r="BA145" s="321"/>
      <c r="BB145" s="326"/>
      <c r="BC145" s="321"/>
      <c r="BD145" s="321"/>
      <c r="BE145" s="321"/>
      <c r="BF145" s="321"/>
      <c r="BG145" s="326"/>
      <c r="BH145" s="321"/>
      <c r="BI145" s="326"/>
      <c r="BJ145" s="321"/>
      <c r="BK145" s="356"/>
      <c r="BL145" s="351"/>
      <c r="BM145" s="351"/>
      <c r="BN145" s="106" t="s">
        <v>84</v>
      </c>
      <c r="BO145" s="351"/>
      <c r="BP145" s="360"/>
      <c r="BQ145" s="351"/>
      <c r="BR145" s="109" t="s">
        <v>85</v>
      </c>
      <c r="BS145" s="109" t="s">
        <v>88</v>
      </c>
      <c r="BT145" s="351"/>
      <c r="BU145" s="109" t="s">
        <v>193</v>
      </c>
      <c r="BV145" s="351"/>
      <c r="BW145" s="351"/>
      <c r="BX145" s="109" t="s">
        <v>94</v>
      </c>
      <c r="BY145" s="351"/>
      <c r="BZ145" s="351"/>
      <c r="CA145" s="109" t="s">
        <v>95</v>
      </c>
      <c r="CB145" s="109" t="s">
        <v>96</v>
      </c>
      <c r="CC145" s="351"/>
      <c r="CD145" s="109" t="s">
        <v>209</v>
      </c>
      <c r="CE145" s="359"/>
      <c r="CF145" s="359"/>
    </row>
    <row r="146" spans="1:84" s="7" customFormat="1" ht="43.5" customHeight="1">
      <c r="A146" s="55"/>
      <c r="N146" s="97" t="str">
        <f>IF(OR(基本情報!C45="",基本情報!C46="",基本情報!C47=""),"",DATE(基本情報!C45+2018,基本情報!C46,基本情報!C47))</f>
        <v/>
      </c>
      <c r="O146" s="86">
        <f>B51</f>
        <v>0</v>
      </c>
      <c r="P146" s="86">
        <f>B50</f>
        <v>0</v>
      </c>
      <c r="Q146" s="86" t="str">
        <f>B52&amp;"　"&amp;B53</f>
        <v>　</v>
      </c>
      <c r="R146" s="86">
        <f>B54</f>
        <v>0</v>
      </c>
      <c r="S146" s="86">
        <f>B55</f>
        <v>0</v>
      </c>
      <c r="T146" s="86">
        <f>B56</f>
        <v>0</v>
      </c>
      <c r="U146" s="11">
        <f>B57</f>
        <v>0</v>
      </c>
      <c r="V146" s="11">
        <f>B59</f>
        <v>0</v>
      </c>
      <c r="W146" s="11">
        <f>B62</f>
        <v>0</v>
      </c>
      <c r="X146" s="11">
        <f>B64</f>
        <v>0</v>
      </c>
      <c r="Y146" s="100" t="str">
        <f>IF(B63="","",IF(B63="公立：自治体（東京都、○区、○市等）による設置","公立","私立"))</f>
        <v/>
      </c>
      <c r="Z146" s="100" t="str">
        <f>IF(OR(B66="",B66="実施なし"),"",IF(B66="実施あり：児童発達支援センター","","○"))</f>
        <v/>
      </c>
      <c r="AA146" s="100" t="str">
        <f>IF(OR(B66="",B66="実施なし"),"",IF(B66="実施あり：児童発達支援事業所","","○"))</f>
        <v/>
      </c>
      <c r="AB146" s="100" t="str">
        <f>IF(B67="実施あり","○","")</f>
        <v/>
      </c>
      <c r="AC146" s="100" t="str">
        <f>IF(B68="実施あり","○","")</f>
        <v/>
      </c>
      <c r="AD146" s="100" t="e">
        <f>IF(#REF!="実施あり（今後実施予定も含む）","○","×")</f>
        <v>#REF!</v>
      </c>
      <c r="AE146" s="115" t="e">
        <f>IF('【郵送】第１号様式（１）－２ 積算内訳書'!#REF!=0,0,'【郵送】第１号様式（１）－２ 積算内訳書'!#REF!)</f>
        <v>#REF!</v>
      </c>
      <c r="AF146" s="115" t="str">
        <f>IF(OR(B69="",B69=0),"",VLOOKUP(B69,AE149:AF158,2,FALSE))</f>
        <v/>
      </c>
      <c r="AG146" s="115" t="str">
        <f>IF(OR(B69="",B69=0),"",VLOOKUP(B69,AE160:AF169,2,FALSE))</f>
        <v/>
      </c>
      <c r="AH146" s="115" t="str">
        <f>IF(OR(B69="",B69=0),"",VLOOKUP(B69,AE171:AF180,2,FALSE))</f>
        <v/>
      </c>
      <c r="AI146" s="100" t="e">
        <f>IF(AD146&lt;&gt;"○","",COUNTA(#REF!,#REF!,#REF!))</f>
        <v>#REF!</v>
      </c>
      <c r="AJ146" s="100" t="e">
        <f>IF(#REF!="","",#REF!&amp;"-"&amp;TEXT(#REF!,"000"))</f>
        <v>#REF!</v>
      </c>
      <c r="AK146" s="100" t="e">
        <f>IF(#REF!="","",#REF!&amp;"-"&amp;TEXT(#REF!,"000"))</f>
        <v>#REF!</v>
      </c>
      <c r="AL146" s="100" t="e">
        <f>IF(#REF!="","",#REF!&amp;"-"&amp;TEXT(#REF!,"000"))</f>
        <v>#REF!</v>
      </c>
      <c r="AM146" s="100" t="e">
        <f>IF(#REF!="","",TEXT(#REF!,"yyyy/m/d"))</f>
        <v>#REF!</v>
      </c>
      <c r="AN146" s="113" t="e">
        <f>IF(#REF!="","",TEXT(#REF!,"yyyy/m/d"))</f>
        <v>#REF!</v>
      </c>
      <c r="AO146" s="113" t="e">
        <f>IF(#REF!="","",TEXT(#REF!,"yyyy/m/d"))</f>
        <v>#REF!</v>
      </c>
      <c r="AP146" s="113" t="e">
        <f>IF(#REF!="","",TEXT(#REF!,"yyyy/m/d"))</f>
        <v>#REF!</v>
      </c>
      <c r="AQ146" s="113" t="e">
        <f>IF(#REF!="","",TEXT(#REF!,"yyyy/m/d"))</f>
        <v>#REF!</v>
      </c>
      <c r="AR146" s="113" t="e">
        <f>IF(#REF!="","",TEXT(#REF!,"yyyy/m/d"))</f>
        <v>#REF!</v>
      </c>
      <c r="AS146" s="100" t="e">
        <f>IF(#REF!="実施あり（今後実施予定も含む）","○","×")</f>
        <v>#REF!</v>
      </c>
      <c r="AT146" s="115" t="e">
        <f>IF('【郵送】第１号様式（１）－２ 積算内訳書'!#REF!=0,0,'【郵送】第１号様式（１）－２ 積算内訳書'!#REF!)</f>
        <v>#REF!</v>
      </c>
      <c r="AU146" s="100" t="e">
        <f>IF(#REF!="実施あり（今後実施予定も含む）","○","×")</f>
        <v>#REF!</v>
      </c>
      <c r="AV146" s="115" t="e">
        <f>IF('【郵送】第１号様式（１）－２ 積算内訳書'!#REF!=0,0,'【郵送】第１号様式（１）－２ 積算内訳書'!#REF!)</f>
        <v>#REF!</v>
      </c>
      <c r="AW146" s="100" t="str">
        <f>IF($B$74="実施あり（今後実施予定も含む）","○","×")</f>
        <v>×</v>
      </c>
      <c r="AX146" s="115">
        <f>IF('【郵送】第１号様式（１）－３ 積算内訳（国庫）（入力不要）'!F22=0,0,'【郵送】第１号様式（１）－３ 積算内訳（国庫）（入力不要）'!F22)</f>
        <v>0</v>
      </c>
      <c r="AY146" s="113" t="str">
        <f>IF('【実施ありの場合・郵送】第１号様式（３）－１ ICT活用'!$E9="","",'【実施ありの場合・郵送】第１号様式（３）－１ ICT活用'!$E9)</f>
        <v/>
      </c>
      <c r="AZ146" s="113" t="str">
        <f>IF('【実施ありの場合・郵送】第１号様式（３）－１ ICT活用'!$E19="","",'【実施ありの場合・郵送】第１号様式（３）－１ ICT活用'!$E19)</f>
        <v/>
      </c>
      <c r="BA146" s="113" t="str">
        <f>IF('【実施ありの場合・郵送】第１号様式（３）－１ ICT活用'!$E29="","",'【実施ありの場合・郵送】第１号様式（３）－１ ICT活用'!$E29)</f>
        <v/>
      </c>
      <c r="BB146" s="100" t="str">
        <f>IF($B$75="実施あり（今後実施予定も含む）","○","×")</f>
        <v>×</v>
      </c>
      <c r="BC146" s="115">
        <f>IF('【郵送】第１号様式（１）－２ 積算内訳書'!F32=0,0,'【郵送】第１号様式（１）－２ 積算内訳書'!F32)</f>
        <v>0</v>
      </c>
      <c r="BD146" s="113" t="str">
        <f>IF('【実施ありの場合・郵送】第１号様式（３）－２ 登降園管理'!$E9="","",'【実施ありの場合・郵送】第１号様式（３）－２ 登降園管理'!$E9)</f>
        <v/>
      </c>
      <c r="BE146" s="113" t="str">
        <f>IF('【実施ありの場合・郵送】第１号様式（３）－２ 登降園管理'!$E19="","",'【実施ありの場合・郵送】第１号様式（３）－２ 登降園管理'!$E19)</f>
        <v/>
      </c>
      <c r="BF146" s="113" t="str">
        <f>IF('【実施ありの場合・郵送】第１号様式（３）－２ 登降園管理'!$E29="","",'【実施ありの場合・郵送】第１号様式（３）－２ 登降園管理'!$E29)</f>
        <v/>
      </c>
      <c r="BG146" s="100" t="str">
        <f>IF($B$76="実施あり（今後実施予定も含む）","○","×")</f>
        <v>×</v>
      </c>
      <c r="BH146" s="115">
        <f>IF('【郵送】第１号様式（１）－２ 積算内訳書'!F44=0,0,'【郵送】第１号様式（１）－２ 積算内訳書'!F44)</f>
        <v>0</v>
      </c>
      <c r="BI146" s="100" t="str">
        <f>IF($B$78="実施あり（今後実施予定も含む）","○","×")</f>
        <v>×</v>
      </c>
      <c r="BJ146" s="115">
        <f>IF('【郵送】第１号様式（１）－２ 積算内訳書'!F68=0,0,'【郵送】第１号様式（１）－２ 積算内訳書'!F68)</f>
        <v>0</v>
      </c>
      <c r="BK146" s="98">
        <f>'【郵送】第１号様式（１）－１ 所要額調書（入力不要）'!D18</f>
        <v>0</v>
      </c>
      <c r="BL146" s="98" t="e">
        <f>'【郵送】第１号様式（１）－１ 所要額調書（入力不要）'!#REF!</f>
        <v>#REF!</v>
      </c>
      <c r="BM146" s="98" t="e">
        <f>'【郵送】第１号様式（１）－１ 所要額調書（入力不要）'!#REF!</f>
        <v>#REF!</v>
      </c>
      <c r="BN146" s="98" t="e">
        <f>'【郵送】第１号様式（１）－１ 所要額調書（入力不要）'!#REF!</f>
        <v>#REF!</v>
      </c>
      <c r="BO146" s="98" t="e">
        <f>'【郵送】第１号様式（１）－１ 所要額調書（入力不要）'!#REF!</f>
        <v>#REF!</v>
      </c>
      <c r="BP146" s="98" t="e">
        <f>'【郵送】第１号様式（１）－１ 所要額調書（入力不要）'!#REF!</f>
        <v>#REF!</v>
      </c>
      <c r="BQ146" s="98" t="e">
        <f>'【郵送】第１号様式（１）－１ 所要額調書（入力不要）'!#REF!</f>
        <v>#REF!</v>
      </c>
      <c r="BR146" s="98" t="e">
        <f>'【郵送】第１号様式（１）－１ 所要額調書（入力不要）'!#REF!</f>
        <v>#REF!</v>
      </c>
      <c r="BS146" s="98" t="e">
        <f>'【郵送】第１号様式（１）－１ 所要額調書（入力不要）'!#REF!</f>
        <v>#REF!</v>
      </c>
      <c r="BT146" s="98" t="e">
        <f>'【郵送】第１号様式（１）－１ 所要額調書（入力不要）'!#REF!</f>
        <v>#REF!</v>
      </c>
      <c r="BU146" s="98" t="e">
        <f>'【郵送】第１号様式（１）－１ 所要額調書（入力不要）'!#REF!</f>
        <v>#REF!</v>
      </c>
      <c r="BV146" s="99">
        <f>'【郵送】第１号様式（１）－１ 所要額調書（入力不要）'!C15</f>
        <v>0</v>
      </c>
      <c r="BW146" s="99">
        <f>'【郵送】第１号様式（１）－１ 所要額調書（入力不要）'!D15</f>
        <v>0</v>
      </c>
      <c r="BX146" s="99">
        <f>'【郵送】第１号様式（１）－１ 所要額調書（入力不要）'!E15</f>
        <v>0</v>
      </c>
      <c r="BY146" s="99">
        <f>'【郵送】第１号様式（１）－１ 所要額調書（入力不要）'!F15</f>
        <v>2000000</v>
      </c>
      <c r="BZ146" s="99">
        <f>'【郵送】第１号様式（１）－１ 所要額調書（入力不要）'!G15</f>
        <v>0</v>
      </c>
      <c r="CA146" s="99">
        <f>'【郵送】第１号様式（１）－１ 所要額調書（入力不要）'!H15</f>
        <v>2000000</v>
      </c>
      <c r="CB146" s="99">
        <f>'【郵送】第１号様式（１）－１ 所要額調書（入力不要）'!I15</f>
        <v>0</v>
      </c>
      <c r="CC146" s="99" t="str">
        <f>'【郵送】第１号様式（１）－１ 所要額調書（入力不要）'!J15</f>
        <v>10分の10</v>
      </c>
      <c r="CD146" s="99">
        <f>'【郵送】第１号様式（１）－１ 所要額調書（入力不要）'!K15</f>
        <v>0</v>
      </c>
      <c r="CE146" s="110" t="e">
        <f>ROUNDDOWN('【郵送】第１号様式（１）－２ 積算内訳書'!#REF!,-3)</f>
        <v>#REF!</v>
      </c>
      <c r="CF146" s="111" t="e">
        <f>BK146-CE146</f>
        <v>#REF!</v>
      </c>
    </row>
    <row r="149" spans="1:84">
      <c r="AE149">
        <v>1</v>
      </c>
      <c r="AF149" t="e">
        <f>"車両a："&amp;#REF!</f>
        <v>#REF!</v>
      </c>
    </row>
    <row r="150" spans="1:84">
      <c r="AE150">
        <v>2</v>
      </c>
      <c r="AF150" t="e">
        <f>"車両a："&amp;#REF!&amp;CHAR(10)&amp;"車両b："&amp;#REF!</f>
        <v>#REF!</v>
      </c>
    </row>
    <row r="151" spans="1:84">
      <c r="AE151">
        <v>3</v>
      </c>
      <c r="AF151" t="e">
        <f>"車両a："&amp;#REF!&amp;CHAR(10)&amp;"車両b："&amp;#REF!&amp;CHAR(10)&amp;"車両c："&amp;#REF!</f>
        <v>#REF!</v>
      </c>
    </row>
    <row r="152" spans="1:84">
      <c r="AE152">
        <v>4</v>
      </c>
      <c r="AF152" t="e">
        <f>"車両a："&amp;#REF!&amp;CHAR(10)&amp;"車両b："&amp;#REF!&amp;CHAR(10)&amp;"車両c："&amp;#REF!&amp;CHAR(10)&amp;"車両d："&amp;#REF!</f>
        <v>#REF!</v>
      </c>
    </row>
    <row r="153" spans="1:84">
      <c r="AE153">
        <v>5</v>
      </c>
      <c r="AF153" t="e">
        <f>"車両a："&amp;#REF!&amp;CHAR(10)&amp;"車両b："&amp;#REF!&amp;CHAR(10)&amp;"車両c："&amp;#REF!&amp;CHAR(10)&amp;"車両d："&amp;#REF!&amp;CHAR(10)&amp;"車両e："&amp;#REF!</f>
        <v>#REF!</v>
      </c>
    </row>
    <row r="154" spans="1:84">
      <c r="AE154">
        <v>6</v>
      </c>
      <c r="AF154" t="e">
        <f>"車両a："&amp;#REF!&amp;CHAR(10)&amp;"車両b："&amp;#REF!&amp;CHAR(10)&amp;"車両c："&amp;#REF!&amp;CHAR(10)&amp;"車両d："&amp;#REF!&amp;CHAR(10)&amp;"車両e："&amp;#REF!&amp;CHAR(10)&amp;"車両f："&amp;#REF!</f>
        <v>#REF!</v>
      </c>
    </row>
    <row r="155" spans="1:84">
      <c r="AE155">
        <v>7</v>
      </c>
      <c r="AF155" t="e">
        <f>"車両a："&amp;#REF!&amp;CHAR(10)&amp;"車両b："&amp;#REF!&amp;CHAR(10)&amp;"車両c："&amp;#REF!&amp;CHAR(10)&amp;"車両d："&amp;#REF!&amp;CHAR(10)&amp;"車両e："&amp;#REF!&amp;CHAR(10)&amp;"車両f："&amp;#REF!&amp;CHAR(10)&amp;"車両g："&amp;#REF!</f>
        <v>#REF!</v>
      </c>
    </row>
    <row r="156" spans="1:84">
      <c r="AE156">
        <v>8</v>
      </c>
      <c r="AF156" t="e">
        <f>"車両a："&amp;#REF!&amp;CHAR(10)&amp;"車両b："&amp;#REF!&amp;CHAR(10)&amp;"車両c："&amp;#REF!&amp;CHAR(10)&amp;"車両d："&amp;#REF!&amp;CHAR(10)&amp;"車両e："&amp;#REF!&amp;CHAR(10)&amp;"車両f："&amp;#REF!&amp;CHAR(10)&amp;"車両g："&amp;#REF!&amp;CHAR(10)&amp;"車両h："&amp;#REF!</f>
        <v>#REF!</v>
      </c>
    </row>
    <row r="157" spans="1:84">
      <c r="AE157">
        <v>9</v>
      </c>
      <c r="AF157" t="e">
        <f>"車両a："&amp;#REF!&amp;CHAR(10)&amp;"車両b："&amp;#REF!&amp;CHAR(10)&amp;"車両c："&amp;#REF!&amp;CHAR(10)&amp;"車両d："&amp;#REF!&amp;CHAR(10)&amp;"車両e："&amp;#REF!&amp;CHAR(10)&amp;"車両f："&amp;#REF!&amp;CHAR(10)&amp;"車両g："&amp;#REF!&amp;CHAR(10)&amp;"車両h："&amp;#REF!&amp;CHAR(10)&amp;"車両i："&amp;#REF!</f>
        <v>#REF!</v>
      </c>
    </row>
    <row r="158" spans="1:84">
      <c r="AE158">
        <v>10</v>
      </c>
      <c r="AF158" t="e">
        <f>"車両a："&amp;#REF!&amp;CHAR(10)&amp;"車両b："&amp;#REF!&amp;CHAR(10)&amp;"車両c："&amp;#REF!&amp;CHAR(10)&amp;"車両d："&amp;#REF!&amp;CHAR(10)&amp;"車両e："&amp;#REF!&amp;CHAR(10)&amp;"車両f："&amp;#REF!&amp;CHAR(10)&amp;"車両g："&amp;#REF!&amp;CHAR(10)&amp;"車両h："&amp;#REF!&amp;CHAR(10)&amp;"車両i："&amp;#REF!&amp;CHAR(10)&amp;"車両j："&amp;#REF!</f>
        <v>#REF!</v>
      </c>
    </row>
    <row r="159" spans="1:84">
      <c r="AF159" s="51"/>
      <c r="AG159" s="51"/>
      <c r="AH159" s="51"/>
    </row>
    <row r="160" spans="1:84">
      <c r="AE160">
        <v>1</v>
      </c>
      <c r="AF160" t="e">
        <f>"車両a："&amp;#REF!</f>
        <v>#REF!</v>
      </c>
    </row>
    <row r="161" spans="31:32">
      <c r="AE161">
        <v>2</v>
      </c>
      <c r="AF161" t="e">
        <f>"車両a："&amp;#REF!&amp;CHAR(10)&amp;"車両b："&amp;#REF!</f>
        <v>#REF!</v>
      </c>
    </row>
    <row r="162" spans="31:32">
      <c r="AE162">
        <v>3</v>
      </c>
      <c r="AF162" t="e">
        <f>"車両a："&amp;#REF!&amp;CHAR(10)&amp;"車両b："&amp;#REF!&amp;CHAR(10)&amp;"車両c："&amp;#REF!</f>
        <v>#REF!</v>
      </c>
    </row>
    <row r="163" spans="31:32">
      <c r="AE163">
        <v>4</v>
      </c>
      <c r="AF163" t="e">
        <f>"車両a："&amp;#REF!&amp;CHAR(10)&amp;"車両b："&amp;#REF!&amp;CHAR(10)&amp;"車両c："&amp;#REF!&amp;CHAR(10)&amp;"車両d："&amp;#REF!</f>
        <v>#REF!</v>
      </c>
    </row>
    <row r="164" spans="31:32">
      <c r="AE164">
        <v>5</v>
      </c>
      <c r="AF164" t="e">
        <f>"車両a："&amp;#REF!&amp;CHAR(10)&amp;"車両b："&amp;#REF!&amp;CHAR(10)&amp;"車両c："&amp;#REF!&amp;CHAR(10)&amp;"車両d："&amp;#REF!&amp;CHAR(10)&amp;"車両e："&amp;#REF!</f>
        <v>#REF!</v>
      </c>
    </row>
    <row r="165" spans="31:32">
      <c r="AE165">
        <v>6</v>
      </c>
      <c r="AF165" t="e">
        <f>"車両a："&amp;#REF!&amp;CHAR(10)&amp;"車両b："&amp;#REF!&amp;CHAR(10)&amp;"車両c："&amp;#REF!&amp;CHAR(10)&amp;"車両d："&amp;#REF!&amp;CHAR(10)&amp;"車両e："&amp;#REF!&amp;CHAR(10)&amp;"車両f："&amp;#REF!</f>
        <v>#REF!</v>
      </c>
    </row>
    <row r="166" spans="31:32">
      <c r="AE166">
        <v>7</v>
      </c>
      <c r="AF166" t="e">
        <f>"車両a："&amp;#REF!&amp;CHAR(10)&amp;"車両b："&amp;#REF!&amp;CHAR(10)&amp;"車両c："&amp;#REF!&amp;CHAR(10)&amp;"車両d："&amp;#REF!&amp;CHAR(10)&amp;"車両e："&amp;#REF!&amp;CHAR(10)&amp;"車両f："&amp;#REF!&amp;CHAR(10)&amp;"車両g："&amp;#REF!</f>
        <v>#REF!</v>
      </c>
    </row>
    <row r="167" spans="31:32">
      <c r="AE167">
        <v>8</v>
      </c>
      <c r="AF167" t="e">
        <f>"車両a："&amp;#REF!&amp;CHAR(10)&amp;"車両b："&amp;#REF!&amp;CHAR(10)&amp;"車両c："&amp;#REF!&amp;CHAR(10)&amp;"車両d："&amp;#REF!&amp;CHAR(10)&amp;"車両e："&amp;#REF!&amp;CHAR(10)&amp;"車両f："&amp;#REF!&amp;CHAR(10)&amp;"車両g："&amp;#REF!&amp;CHAR(10)&amp;"車両h："&amp;#REF!</f>
        <v>#REF!</v>
      </c>
    </row>
    <row r="168" spans="31:32">
      <c r="AE168">
        <v>9</v>
      </c>
      <c r="AF168" t="e">
        <f>"車両a："&amp;#REF!&amp;CHAR(10)&amp;"車両b："&amp;#REF!&amp;CHAR(10)&amp;"車両c："&amp;#REF!&amp;CHAR(10)&amp;"車両d："&amp;#REF!&amp;CHAR(10)&amp;"車両e："&amp;#REF!&amp;CHAR(10)&amp;"車両f："&amp;#REF!&amp;CHAR(10)&amp;"車両g："&amp;#REF!&amp;CHAR(10)&amp;"車両h："&amp;#REF!&amp;CHAR(10)&amp;"車両i："&amp;#REF!</f>
        <v>#REF!</v>
      </c>
    </row>
    <row r="169" spans="31:32">
      <c r="AE169">
        <v>10</v>
      </c>
      <c r="AF169" t="e">
        <f>"車両a："&amp;#REF!&amp;CHAR(10)&amp;"車両b："&amp;#REF!&amp;CHAR(10)&amp;"車両c："&amp;#REF!&amp;CHAR(10)&amp;"車両d："&amp;#REF!&amp;CHAR(10)&amp;"車両e："&amp;#REF!&amp;CHAR(10)&amp;"車両f："&amp;#REF!&amp;CHAR(10)&amp;"車両g："&amp;#REF!&amp;CHAR(10)&amp;"車両h："&amp;#REF!&amp;CHAR(10)&amp;"車両i："&amp;#REF!&amp;CHAR(10)&amp;"車両j："&amp;#REF!</f>
        <v>#REF!</v>
      </c>
    </row>
    <row r="171" spans="31:32">
      <c r="AE171">
        <v>1</v>
      </c>
      <c r="AF171" t="e">
        <f>"車両a："&amp;#REF!</f>
        <v>#REF!</v>
      </c>
    </row>
    <row r="172" spans="31:32">
      <c r="AE172">
        <v>2</v>
      </c>
      <c r="AF172" t="e">
        <f>"車両a："&amp;#REF!&amp;CHAR(10)&amp;"車両b："&amp;#REF!</f>
        <v>#REF!</v>
      </c>
    </row>
    <row r="173" spans="31:32">
      <c r="AE173">
        <v>3</v>
      </c>
      <c r="AF173" t="e">
        <f>"車両a："&amp;#REF!&amp;CHAR(10)&amp;"車両b："&amp;#REF!&amp;CHAR(10)&amp;"車両c："&amp;#REF!</f>
        <v>#REF!</v>
      </c>
    </row>
    <row r="174" spans="31:32">
      <c r="AE174">
        <v>4</v>
      </c>
      <c r="AF174" t="e">
        <f>"車両a："&amp;#REF!&amp;CHAR(10)&amp;"車両b："&amp;#REF!&amp;CHAR(10)&amp;"車両c："&amp;#REF!&amp;CHAR(10)&amp;"車両d："&amp;#REF!</f>
        <v>#REF!</v>
      </c>
    </row>
    <row r="175" spans="31:32">
      <c r="AE175">
        <v>5</v>
      </c>
      <c r="AF175" t="e">
        <f>"車両a："&amp;#REF!&amp;CHAR(10)&amp;"車両b："&amp;#REF!&amp;CHAR(10)&amp;"車両c："&amp;#REF!&amp;CHAR(10)&amp;"車両d："&amp;#REF!&amp;CHAR(10)&amp;"車両e："&amp;#REF!</f>
        <v>#REF!</v>
      </c>
    </row>
    <row r="176" spans="31:32">
      <c r="AE176">
        <v>6</v>
      </c>
      <c r="AF176" t="e">
        <f>"車両a："&amp;#REF!&amp;CHAR(10)&amp;"車両b："&amp;#REF!&amp;CHAR(10)&amp;"車両c："&amp;#REF!&amp;CHAR(10)&amp;"車両d："&amp;#REF!&amp;CHAR(10)&amp;"車両e："&amp;#REF!&amp;CHAR(10)&amp;"車両f："&amp;#REF!</f>
        <v>#REF!</v>
      </c>
    </row>
    <row r="177" spans="31:32">
      <c r="AE177">
        <v>7</v>
      </c>
      <c r="AF177" t="e">
        <f>"車両a："&amp;#REF!&amp;CHAR(10)&amp;"車両b："&amp;#REF!&amp;CHAR(10)&amp;"車両c："&amp;#REF!&amp;CHAR(10)&amp;"車両d："&amp;#REF!&amp;CHAR(10)&amp;"車両e："&amp;#REF!&amp;CHAR(10)&amp;"車両f："&amp;#REF!&amp;CHAR(10)&amp;"車両g："&amp;#REF!</f>
        <v>#REF!</v>
      </c>
    </row>
    <row r="178" spans="31:32">
      <c r="AE178">
        <v>8</v>
      </c>
      <c r="AF178" t="e">
        <f>"車両a："&amp;#REF!&amp;CHAR(10)&amp;"車両b："&amp;#REF!&amp;CHAR(10)&amp;"車両c："&amp;#REF!&amp;CHAR(10)&amp;"車両d："&amp;#REF!&amp;CHAR(10)&amp;"車両e："&amp;#REF!&amp;CHAR(10)&amp;"車両f："&amp;#REF!&amp;CHAR(10)&amp;"車両g："&amp;#REF!&amp;CHAR(10)&amp;"車両h："&amp;#REF!</f>
        <v>#REF!</v>
      </c>
    </row>
    <row r="179" spans="31:32">
      <c r="AE179">
        <v>9</v>
      </c>
      <c r="AF179" t="e">
        <f>"車両a："&amp;#REF!&amp;CHAR(10)&amp;"車両b："&amp;#REF!&amp;CHAR(10)&amp;"車両c："&amp;#REF!&amp;CHAR(10)&amp;"車両d："&amp;#REF!&amp;CHAR(10)&amp;"車両e："&amp;#REF!&amp;CHAR(10)&amp;"車両f："&amp;#REF!&amp;CHAR(10)&amp;"車両g："&amp;#REF!&amp;CHAR(10)&amp;"車両h："&amp;#REF!&amp;CHAR(10)&amp;"車両i："&amp;#REF!</f>
        <v>#REF!</v>
      </c>
    </row>
    <row r="180" spans="31:32">
      <c r="AE180">
        <v>10</v>
      </c>
      <c r="AF180" t="e">
        <f>"車両a："&amp;#REF!&amp;CHAR(10)&amp;"車両b："&amp;#REF!&amp;CHAR(10)&amp;"車両c："&amp;#REF!&amp;CHAR(10)&amp;"車両d："&amp;#REF!&amp;CHAR(10)&amp;"車両e："&amp;#REF!&amp;CHAR(10)&amp;"車両f："&amp;#REF!&amp;CHAR(10)&amp;"車両g："&amp;#REF!&amp;CHAR(10)&amp;"車両h："&amp;#REF!&amp;CHAR(10)&amp;"車両i："&amp;#REF!&amp;CHAR(10)&amp;"車両j："&amp;#REF!</f>
        <v>#REF!</v>
      </c>
    </row>
  </sheetData>
  <sheetProtection sheet="1" selectLockedCells="1"/>
  <mergeCells count="166">
    <mergeCell ref="CE141:CF141"/>
    <mergeCell ref="BK140:CF140"/>
    <mergeCell ref="CF142:CF145"/>
    <mergeCell ref="AF143:AF145"/>
    <mergeCell ref="B109:F109"/>
    <mergeCell ref="CE142:CE145"/>
    <mergeCell ref="A22:J22"/>
    <mergeCell ref="B50:G50"/>
    <mergeCell ref="H111:J111"/>
    <mergeCell ref="H112:J112"/>
    <mergeCell ref="H113:J113"/>
    <mergeCell ref="H114:J114"/>
    <mergeCell ref="H109:J109"/>
    <mergeCell ref="A115:A116"/>
    <mergeCell ref="A119:A120"/>
    <mergeCell ref="H115:J115"/>
    <mergeCell ref="A111:A112"/>
    <mergeCell ref="A113:A114"/>
    <mergeCell ref="B110:F110"/>
    <mergeCell ref="B111:F111"/>
    <mergeCell ref="B112:F112"/>
    <mergeCell ref="B113:F113"/>
    <mergeCell ref="B114:F114"/>
    <mergeCell ref="H110:J110"/>
    <mergeCell ref="B12:E12"/>
    <mergeCell ref="A127:K127"/>
    <mergeCell ref="A126:K126"/>
    <mergeCell ref="B63:G63"/>
    <mergeCell ref="AA142:AA145"/>
    <mergeCell ref="Y141:Y145"/>
    <mergeCell ref="AI143:AL143"/>
    <mergeCell ref="AI144:AI145"/>
    <mergeCell ref="AL144:AL145"/>
    <mergeCell ref="AJ144:AJ145"/>
    <mergeCell ref="AK144:AK145"/>
    <mergeCell ref="AE143:AE145"/>
    <mergeCell ref="AD141:AV141"/>
    <mergeCell ref="AD140:BJ140"/>
    <mergeCell ref="AW141:BJ141"/>
    <mergeCell ref="AX143:BA143"/>
    <mergeCell ref="AX144:AX145"/>
    <mergeCell ref="BC143:BF143"/>
    <mergeCell ref="A117:A118"/>
    <mergeCell ref="B117:F117"/>
    <mergeCell ref="H117:J117"/>
    <mergeCell ref="B118:F118"/>
    <mergeCell ref="H118:J118"/>
    <mergeCell ref="B51:G51"/>
    <mergeCell ref="B54:G54"/>
    <mergeCell ref="B55:G55"/>
    <mergeCell ref="B56:G56"/>
    <mergeCell ref="B57:G57"/>
    <mergeCell ref="B107:F107"/>
    <mergeCell ref="A80:J80"/>
    <mergeCell ref="B58:G58"/>
    <mergeCell ref="B87:C87"/>
    <mergeCell ref="B89:D89"/>
    <mergeCell ref="B90:D90"/>
    <mergeCell ref="B96:C96"/>
    <mergeCell ref="B98:D98"/>
    <mergeCell ref="BJ143:BJ145"/>
    <mergeCell ref="B108:F108"/>
    <mergeCell ref="B65:G65"/>
    <mergeCell ref="B64:D64"/>
    <mergeCell ref="B82:C82"/>
    <mergeCell ref="B53:G53"/>
    <mergeCell ref="X141:X145"/>
    <mergeCell ref="AR143:AR145"/>
    <mergeCell ref="AP143:AP145"/>
    <mergeCell ref="AO143:AO145"/>
    <mergeCell ref="AN143:AN145"/>
    <mergeCell ref="AM143:AM145"/>
    <mergeCell ref="AQ143:AQ145"/>
    <mergeCell ref="B92:C92"/>
    <mergeCell ref="B94:D94"/>
    <mergeCell ref="B67:G67"/>
    <mergeCell ref="B84:D84"/>
    <mergeCell ref="B85:D85"/>
    <mergeCell ref="B68:C68"/>
    <mergeCell ref="B66:G66"/>
    <mergeCell ref="B74:F74"/>
    <mergeCell ref="B77:F77"/>
    <mergeCell ref="AD142:AD145"/>
    <mergeCell ref="AS142:AS145"/>
    <mergeCell ref="BK141:BK145"/>
    <mergeCell ref="BQ144:BQ145"/>
    <mergeCell ref="BT144:BT145"/>
    <mergeCell ref="BV144:BV145"/>
    <mergeCell ref="BW144:BW145"/>
    <mergeCell ref="BY144:BY145"/>
    <mergeCell ref="P141:P145"/>
    <mergeCell ref="O141:O145"/>
    <mergeCell ref="N140:N145"/>
    <mergeCell ref="U141:U145"/>
    <mergeCell ref="R141:R145"/>
    <mergeCell ref="S141:S145"/>
    <mergeCell ref="T141:T145"/>
    <mergeCell ref="BL141:CD141"/>
    <mergeCell ref="BL142:BU142"/>
    <mergeCell ref="BV142:CD142"/>
    <mergeCell ref="BL144:BL145"/>
    <mergeCell ref="BM144:BM145"/>
    <mergeCell ref="BO144:BO145"/>
    <mergeCell ref="BP144:BP145"/>
    <mergeCell ref="BZ144:BZ145"/>
    <mergeCell ref="CC144:CC145"/>
    <mergeCell ref="AC140:AC145"/>
    <mergeCell ref="Z141:AB141"/>
    <mergeCell ref="BI142:BI145"/>
    <mergeCell ref="BG143:BG145"/>
    <mergeCell ref="BB143:BB145"/>
    <mergeCell ref="AW143:AW145"/>
    <mergeCell ref="AY144:AY145"/>
    <mergeCell ref="AZ144:AZ145"/>
    <mergeCell ref="BA144:BA145"/>
    <mergeCell ref="BD144:BD145"/>
    <mergeCell ref="BE144:BE145"/>
    <mergeCell ref="BF144:BF145"/>
    <mergeCell ref="A13:J13"/>
    <mergeCell ref="A24:J26"/>
    <mergeCell ref="AG143:AG145"/>
    <mergeCell ref="AH143:AH145"/>
    <mergeCell ref="B75:F75"/>
    <mergeCell ref="B76:F76"/>
    <mergeCell ref="B78:F78"/>
    <mergeCell ref="H107:J107"/>
    <mergeCell ref="M140:M144"/>
    <mergeCell ref="B115:F115"/>
    <mergeCell ref="B116:F116"/>
    <mergeCell ref="B119:F119"/>
    <mergeCell ref="B120:F120"/>
    <mergeCell ref="B104:D104"/>
    <mergeCell ref="W141:W145"/>
    <mergeCell ref="Q141:Q145"/>
    <mergeCell ref="V141:V145"/>
    <mergeCell ref="H116:J116"/>
    <mergeCell ref="H119:J119"/>
    <mergeCell ref="B42:J42"/>
    <mergeCell ref="B29:J29"/>
    <mergeCell ref="B30:J30"/>
    <mergeCell ref="B31:J31"/>
    <mergeCell ref="B32:J32"/>
    <mergeCell ref="A17:G17"/>
    <mergeCell ref="H120:J120"/>
    <mergeCell ref="H108:J108"/>
    <mergeCell ref="O140:AB140"/>
    <mergeCell ref="AB142:AB145"/>
    <mergeCell ref="Z142:Z145"/>
    <mergeCell ref="AT143:AT145"/>
    <mergeCell ref="AV143:AV145"/>
    <mergeCell ref="BC144:BC145"/>
    <mergeCell ref="AW142:BH142"/>
    <mergeCell ref="BH144:BH145"/>
    <mergeCell ref="AU142:AU145"/>
    <mergeCell ref="B33:J33"/>
    <mergeCell ref="B34:J34"/>
    <mergeCell ref="B35:J35"/>
    <mergeCell ref="B36:J36"/>
    <mergeCell ref="B37:J37"/>
    <mergeCell ref="B38:J38"/>
    <mergeCell ref="B39:J39"/>
    <mergeCell ref="B41:J41"/>
    <mergeCell ref="B40:J40"/>
    <mergeCell ref="B52:G52"/>
    <mergeCell ref="B62:G62"/>
    <mergeCell ref="B59:G59"/>
  </mergeCells>
  <phoneticPr fontId="2"/>
  <conditionalFormatting sqref="A24:J26">
    <cfRule type="expression" dxfId="96" priority="63">
      <formula>L23&lt;&gt;0</formula>
    </cfRule>
    <cfRule type="expression" dxfId="95" priority="62">
      <formula>L23=0</formula>
    </cfRule>
  </conditionalFormatting>
  <conditionalFormatting sqref="B30">
    <cfRule type="expression" dxfId="94" priority="78">
      <formula>L23&lt;&gt;0</formula>
    </cfRule>
  </conditionalFormatting>
  <conditionalFormatting sqref="B58 B59:F66">
    <cfRule type="expression" priority="13">
      <formula>$B$78="実施なし"</formula>
    </cfRule>
  </conditionalFormatting>
  <conditionalFormatting sqref="B69">
    <cfRule type="expression" dxfId="93" priority="17">
      <formula>$B$69=""</formula>
    </cfRule>
    <cfRule type="expression" dxfId="92" priority="111">
      <formula>AND(B68="実施あり",B69="")</formula>
    </cfRule>
    <cfRule type="expression" dxfId="91" priority="110">
      <formula>B68="実施なし"</formula>
    </cfRule>
  </conditionalFormatting>
  <conditionalFormatting sqref="B74:B78">
    <cfRule type="expression" dxfId="90" priority="26">
      <formula>B74=""</formula>
    </cfRule>
    <cfRule type="expression" dxfId="89" priority="25">
      <formula>B74="実施なし"</formula>
    </cfRule>
  </conditionalFormatting>
  <conditionalFormatting sqref="B72:C73">
    <cfRule type="expression" dxfId="88" priority="74">
      <formula>B72="実施なし"</formula>
    </cfRule>
  </conditionalFormatting>
  <conditionalFormatting sqref="B82:C82">
    <cfRule type="expression" dxfId="87" priority="87">
      <formula>B82=""</formula>
    </cfRule>
  </conditionalFormatting>
  <conditionalFormatting sqref="B87:C87">
    <cfRule type="containsText" dxfId="86" priority="11" operator="containsText" text="交付なし">
      <formula>NOT(ISERROR(SEARCH("交付なし",B87)))</formula>
    </cfRule>
    <cfRule type="expression" dxfId="85" priority="12">
      <formula>B87=""</formula>
    </cfRule>
  </conditionalFormatting>
  <conditionalFormatting sqref="B92:C92">
    <cfRule type="expression" dxfId="84" priority="60">
      <formula>B92=""</formula>
    </cfRule>
    <cfRule type="containsText" dxfId="83" priority="51" operator="containsText" text="交付なし">
      <formula>NOT(ISERROR(SEARCH("交付なし",B92)))</formula>
    </cfRule>
  </conditionalFormatting>
  <conditionalFormatting sqref="B96:C96">
    <cfRule type="expression" dxfId="82" priority="6">
      <formula>B96=""</formula>
    </cfRule>
    <cfRule type="containsText" dxfId="81" priority="5" operator="containsText" text="交付なし">
      <formula>NOT(ISERROR(SEARCH("交付なし",B96)))</formula>
    </cfRule>
  </conditionalFormatting>
  <conditionalFormatting sqref="B84:D85">
    <cfRule type="expression" dxfId="79" priority="16">
      <formula>$B$82=""</formula>
    </cfRule>
    <cfRule type="expression" dxfId="78" priority="85">
      <formula>AND($B$82="交付あり",B84="")</formula>
    </cfRule>
    <cfRule type="expression" dxfId="77" priority="86">
      <formula>$B$82="交付なし"</formula>
    </cfRule>
  </conditionalFormatting>
  <conditionalFormatting sqref="B89:D90">
    <cfRule type="expression" dxfId="76" priority="7">
      <formula>$B$87=""</formula>
    </cfRule>
    <cfRule type="expression" dxfId="75" priority="8">
      <formula>AND($B$87="交付あり",B89="")</formula>
    </cfRule>
    <cfRule type="expression" dxfId="74" priority="10">
      <formula>$B$87="交付なし"</formula>
    </cfRule>
  </conditionalFormatting>
  <conditionalFormatting sqref="B90:D90">
    <cfRule type="expression" dxfId="73" priority="9">
      <formula>AND($B$92="交付あり",B90="")</formula>
    </cfRule>
  </conditionalFormatting>
  <conditionalFormatting sqref="B94:D94">
    <cfRule type="expression" dxfId="72" priority="33">
      <formula>AND($B$92="交付あり",B94="")</formula>
    </cfRule>
    <cfRule type="expression" dxfId="71" priority="34">
      <formula>AND($B$92="交付あり",B94="")</formula>
    </cfRule>
    <cfRule type="expression" dxfId="70" priority="36">
      <formula>$B$92="交付なし"</formula>
    </cfRule>
    <cfRule type="expression" dxfId="69" priority="15">
      <formula>$B$92=""</formula>
    </cfRule>
  </conditionalFormatting>
  <conditionalFormatting sqref="B98:D98">
    <cfRule type="expression" dxfId="68" priority="2">
      <formula>AND($B$96="交付あり",B98="")</formula>
    </cfRule>
    <cfRule type="expression" dxfId="67" priority="3">
      <formula>AND($B$96="交付あり",B98="")</formula>
    </cfRule>
    <cfRule type="expression" dxfId="66" priority="4">
      <formula>$B$96="交付なし"</formula>
    </cfRule>
    <cfRule type="expression" dxfId="65" priority="1">
      <formula>$B$96=""</formula>
    </cfRule>
  </conditionalFormatting>
  <conditionalFormatting sqref="B46:F54">
    <cfRule type="expression" priority="220">
      <formula>$B$77="実施なし"</formula>
    </cfRule>
  </conditionalFormatting>
  <conditionalFormatting sqref="B57:F57">
    <cfRule type="expression" priority="18">
      <formula>$B$78="実施なし"</formula>
    </cfRule>
  </conditionalFormatting>
  <conditionalFormatting sqref="B50:G52 B53 B54:G57 B58 B59:G59 B62:G62 B63 B64:D64 B66:B68 B104:D104">
    <cfRule type="expression" dxfId="64" priority="112">
      <formula>B50=""</formula>
    </cfRule>
  </conditionalFormatting>
  <conditionalFormatting sqref="B30:J30">
    <cfRule type="expression" dxfId="63" priority="61">
      <formula>B30="入力が必要な箇所は全て入力されています。"</formula>
    </cfRule>
  </conditionalFormatting>
  <conditionalFormatting sqref="B30:J39">
    <cfRule type="expression" dxfId="62" priority="68">
      <formula>B30=$N$13</formula>
    </cfRule>
  </conditionalFormatting>
  <conditionalFormatting sqref="B40:J42">
    <cfRule type="expression" dxfId="61" priority="19">
      <formula>B40=$N$13</formula>
    </cfRule>
  </conditionalFormatting>
  <conditionalFormatting sqref="C45:C47">
    <cfRule type="expression" dxfId="60" priority="83">
      <formula>C45=""</formula>
    </cfRule>
  </conditionalFormatting>
  <conditionalFormatting sqref="G78">
    <cfRule type="expression" dxfId="59" priority="64">
      <formula>AND(B66="実施なし",$B$78="実施あり（今後実施予定も含む）")</formula>
    </cfRule>
  </conditionalFormatting>
  <conditionalFormatting sqref="G109:G120">
    <cfRule type="expression" dxfId="58" priority="24">
      <formula>G109="必要"</formula>
    </cfRule>
    <cfRule type="expression" dxfId="57" priority="23">
      <formula>G109="不要"</formula>
    </cfRule>
  </conditionalFormatting>
  <conditionalFormatting sqref="H109:H120">
    <cfRule type="expression" dxfId="56" priority="21">
      <formula>AND($G109="必要",H109="")</formula>
    </cfRule>
    <cfRule type="expression" dxfId="55" priority="22">
      <formula>$G109="不要"</formula>
    </cfRule>
  </conditionalFormatting>
  <conditionalFormatting sqref="H46:I46">
    <cfRule type="expression" priority="113">
      <formula>AND(#REF!="",#REF!="実施あり")</formula>
    </cfRule>
  </conditionalFormatting>
  <dataValidations count="11">
    <dataValidation type="list" imeMode="hiragana" allowBlank="1" showInputMessage="1" showErrorMessage="1" sqref="B74:B78" xr:uid="{00000000-0002-0000-0000-000000000000}">
      <formula1>"実施あり（今後実施予定も含む）,実施なし"</formula1>
    </dataValidation>
    <dataValidation type="list" imeMode="hiragana" allowBlank="1" showInputMessage="1" showErrorMessage="1" sqref="B82:C82 B92:C92 B87:C87 B96:C96" xr:uid="{00000000-0002-0000-0000-000001000000}">
      <formula1>"交付あり,交付なし"</formula1>
    </dataValidation>
    <dataValidation type="whole" allowBlank="1" showInputMessage="1" showErrorMessage="1" sqref="B84:D84 B89:D89" xr:uid="{00000000-0002-0000-0000-000002000000}">
      <formula1>0</formula1>
      <formula2>3000000</formula2>
    </dataValidation>
    <dataValidation type="whole" allowBlank="1" showInputMessage="1" showErrorMessage="1" sqref="B90:D91 B85:D86 B94:D95 B98:D98" xr:uid="{00000000-0002-0000-0000-000003000000}">
      <formula1>0</formula1>
      <formula2>2000000</formula2>
    </dataValidation>
    <dataValidation type="list" allowBlank="1" showInputMessage="1" showErrorMessage="1" sqref="B67:B68 C68" xr:uid="{00000000-0002-0000-0000-000004000000}">
      <formula1>"実施あり,実施なし"</formula1>
    </dataValidation>
    <dataValidation type="whole" allowBlank="1" showInputMessage="1" showErrorMessage="1" error="1から12までの数値を入力してください。" sqref="C46" xr:uid="{00000000-0002-0000-0000-000005000000}">
      <formula1>1</formula1>
      <formula2>12</formula2>
    </dataValidation>
    <dataValidation type="whole" allowBlank="1" showInputMessage="1" showErrorMessage="1" error="1から31までの数値を入力してください。" sqref="C47" xr:uid="{00000000-0002-0000-0000-000006000000}">
      <formula1>1</formula1>
      <formula2>31</formula2>
    </dataValidation>
    <dataValidation type="whole" allowBlank="1" showInputMessage="1" showErrorMessage="1" error="正しい数字を入力してください。" sqref="C45" xr:uid="{00000000-0002-0000-0000-000007000000}">
      <formula1>7</formula1>
      <formula2>8</formula2>
    </dataValidation>
    <dataValidation type="whole" allowBlank="1" showInputMessage="1" showErrorMessage="1" error="事業所番号は135から始まる10ケタの数字です。" sqref="B64:D64" xr:uid="{00000000-0002-0000-0000-000008000000}">
      <formula1>1350000000</formula1>
      <formula2>1359999999</formula2>
    </dataValidation>
    <dataValidation type="list" allowBlank="1" showInputMessage="1" showErrorMessage="1" sqref="B66:G66" xr:uid="{00000000-0002-0000-0000-000009000000}">
      <formula1>"実施あり：児童発達支援事業所,実施あり：児童発達支援センター,実施あり：児童発達支援センター・児童発達支援事業所の両方,実施なし"</formula1>
    </dataValidation>
    <dataValidation type="list" allowBlank="1" showInputMessage="1" showErrorMessage="1" sqref="B63:G63" xr:uid="{00000000-0002-0000-0000-00000A000000}">
      <formula1>"公立：自治体（東京都、○区、○市等）による設置, 私立：社会福祉法人、株式会社、学校法人等による設置"</formula1>
    </dataValidation>
  </dataValidations>
  <hyperlinks>
    <hyperlink ref="B12:E12" location="基本情報!A115" display="第６ 必要書類について" xr:uid="{00000000-0004-0000-0000-000000000000}"/>
    <hyperlink ref="A126:J126" r:id="rId1" display="https://www.pc-koubou.jp/magazine/39336" xr:uid="{00000000-0004-0000-0000-000001000000}"/>
    <hyperlink ref="A127" r:id="rId2" display="https://support.apple.com/ja-jp/guide/mac-help/mchlp2528/mac" xr:uid="{00000000-0004-0000-0000-000002000000}"/>
    <hyperlink ref="A17" r:id="rId3" xr:uid="{CC8F0E4F-0D4F-418A-920C-21BD6523555A}"/>
  </hyperlinks>
  <pageMargins left="0.7" right="0.7" top="0.75" bottom="0.75" header="0.3" footer="0.3"/>
  <pageSetup paperSize="9" scale="65" orientation="portrait" r:id="rId4"/>
  <rowBreaks count="2" manualBreakCount="2">
    <brk id="60" max="9" man="1"/>
    <brk id="105" max="9" man="1"/>
  </rowBreaks>
  <colBreaks count="1" manualBreakCount="1">
    <brk id="10" max="1048575" man="1"/>
  </colBreaks>
  <drawing r:id="rId5"/>
  <extLst>
    <ext xmlns:x14="http://schemas.microsoft.com/office/spreadsheetml/2009/9/main" uri="{78C0D931-6437-407d-A8EE-F0AAD7539E65}">
      <x14:conditionalFormattings>
        <x14:conditionalFormatting xmlns:xm="http://schemas.microsoft.com/office/excel/2006/main">
          <x14:cfRule type="containsText" priority="55" operator="containsText" id="{82B7DFDA-C0A5-4A4B-B7B4-A7902CB63E8C}">
            <xm:f>NOT(ISERROR(SEARCH($B$82,B84)))</xm:f>
            <xm:f>$B$82</xm:f>
            <x14:dxf>
              <fill>
                <patternFill>
                  <bgColor theme="9" tint="0.79998168889431442"/>
                </patternFill>
              </fill>
            </x14:dxf>
          </x14:cfRule>
          <xm:sqref>B84:D84</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0000"/>
    <pageSetUpPr fitToPage="1"/>
  </sheetPr>
  <dimension ref="A1:AJ42"/>
  <sheetViews>
    <sheetView view="pageBreakPreview" zoomScale="85" zoomScaleNormal="100" zoomScaleSheetLayoutView="85" workbookViewId="0">
      <selection activeCell="AT8" sqref="AT8"/>
    </sheetView>
  </sheetViews>
  <sheetFormatPr defaultColWidth="2.33203125" defaultRowHeight="18" customHeight="1"/>
  <cols>
    <col min="1" max="29" width="2.33203125" style="1"/>
    <col min="30" max="30" width="3.44140625" style="1" customWidth="1"/>
    <col min="31" max="32" width="2.33203125" style="1"/>
    <col min="33" max="33" width="3.44140625" style="1" customWidth="1"/>
    <col min="34" max="35" width="2.33203125" style="1"/>
    <col min="36" max="36" width="3.77734375" style="1" customWidth="1"/>
    <col min="37" max="16384" width="2.33203125" style="1"/>
  </cols>
  <sheetData>
    <row r="1" spans="2:36" ht="18" customHeight="1">
      <c r="B1" s="1" t="s">
        <v>8</v>
      </c>
    </row>
    <row r="2" spans="2:36" ht="18" customHeight="1">
      <c r="Y2" s="437" t="s">
        <v>311</v>
      </c>
      <c r="Z2" s="437"/>
      <c r="AA2" s="437"/>
      <c r="AB2" s="437"/>
      <c r="AC2" s="437"/>
      <c r="AD2" s="437"/>
      <c r="AE2" s="437"/>
      <c r="AF2" s="437"/>
      <c r="AG2" s="437"/>
      <c r="AH2" s="437"/>
      <c r="AI2" s="437"/>
      <c r="AJ2" s="437"/>
    </row>
    <row r="5" spans="2:36" ht="18" customHeight="1">
      <c r="C5" s="1" t="s">
        <v>0</v>
      </c>
    </row>
    <row r="7" spans="2:36" ht="18" customHeight="1">
      <c r="N7" s="1" t="s">
        <v>1</v>
      </c>
    </row>
    <row r="8" spans="2:36" ht="37.5" customHeight="1">
      <c r="N8" s="451" t="str">
        <f>IF(基本情報!B50="","基本情報の第１の「１　主たる事務所の所在地」を入力してください",基本情報!B50)</f>
        <v>基本情報の第１の「１　主たる事務所の所在地」を入力してください</v>
      </c>
      <c r="O8" s="451"/>
      <c r="P8" s="451"/>
      <c r="Q8" s="451"/>
      <c r="R8" s="451"/>
      <c r="S8" s="451"/>
      <c r="T8" s="451"/>
      <c r="U8" s="451"/>
      <c r="V8" s="451"/>
      <c r="W8" s="451"/>
      <c r="X8" s="451"/>
      <c r="Y8" s="451"/>
      <c r="Z8" s="451"/>
      <c r="AA8" s="451"/>
      <c r="AB8" s="451"/>
      <c r="AC8" s="451"/>
      <c r="AD8" s="451"/>
      <c r="AE8" s="451"/>
      <c r="AF8" s="451"/>
      <c r="AG8" s="451"/>
      <c r="AH8" s="451"/>
      <c r="AI8" s="451"/>
    </row>
    <row r="9" spans="2:36" ht="21" customHeight="1">
      <c r="N9" s="61" t="s">
        <v>2</v>
      </c>
      <c r="O9" s="61"/>
      <c r="P9" s="61"/>
      <c r="Q9" s="61"/>
      <c r="R9" s="438" t="str">
        <f>IF(基本情報!B51="","基本情報の第１の「２　法人名」を入力してください",基本情報!B51)</f>
        <v>基本情報の第１の「２　法人名」を入力してください</v>
      </c>
      <c r="S9" s="438"/>
      <c r="T9" s="438"/>
      <c r="U9" s="438"/>
      <c r="V9" s="438"/>
      <c r="W9" s="438"/>
      <c r="X9" s="438"/>
      <c r="Y9" s="438"/>
      <c r="Z9" s="438"/>
      <c r="AA9" s="438"/>
      <c r="AB9" s="438"/>
      <c r="AC9" s="438"/>
      <c r="AD9" s="438"/>
      <c r="AE9" s="438"/>
      <c r="AF9" s="438"/>
      <c r="AG9" s="438"/>
      <c r="AH9" s="438"/>
      <c r="AI9" s="438"/>
    </row>
    <row r="10" spans="2:36" ht="26.25" customHeight="1">
      <c r="N10" s="61" t="s">
        <v>116</v>
      </c>
      <c r="O10" s="61"/>
      <c r="P10" s="61"/>
      <c r="Q10" s="61"/>
      <c r="R10" s="62"/>
      <c r="S10" s="62"/>
      <c r="T10" s="62"/>
      <c r="U10" s="438" t="str">
        <f>IF(OR(基本情報!B52="",基本情報!B53=""),"基本情報の第１の「３、４代表者職・氏名」を入力してください",基本情報!B52&amp;"　"&amp;基本情報!B53)</f>
        <v>基本情報の第１の「３、４代表者職・氏名」を入力してください</v>
      </c>
      <c r="V10" s="438"/>
      <c r="W10" s="438"/>
      <c r="X10" s="438"/>
      <c r="Y10" s="438"/>
      <c r="Z10" s="438"/>
      <c r="AA10" s="438"/>
      <c r="AB10" s="438"/>
      <c r="AC10" s="438"/>
      <c r="AD10" s="438"/>
      <c r="AE10" s="438"/>
      <c r="AF10" s="438"/>
      <c r="AG10" s="438"/>
      <c r="AH10" s="438"/>
      <c r="AI10" s="438"/>
      <c r="AJ10" s="61" t="s">
        <v>3</v>
      </c>
    </row>
    <row r="12" spans="2:36" ht="12" customHeight="1"/>
    <row r="13" spans="2:36" ht="18" customHeight="1">
      <c r="I13" s="1" t="s">
        <v>450</v>
      </c>
    </row>
    <row r="14" spans="2:36" ht="18" customHeight="1">
      <c r="I14" s="1" t="s">
        <v>286</v>
      </c>
    </row>
    <row r="16" spans="2:36" ht="8.25" customHeight="1"/>
    <row r="17" spans="1:36" ht="18" customHeight="1">
      <c r="B17" s="448" t="s">
        <v>12</v>
      </c>
      <c r="C17" s="448"/>
      <c r="D17" s="448"/>
      <c r="E17" s="448"/>
      <c r="F17" s="448"/>
      <c r="G17" s="448"/>
      <c r="H17" s="448"/>
      <c r="I17" s="448"/>
      <c r="J17" s="448"/>
      <c r="K17" s="448"/>
      <c r="L17" s="448"/>
      <c r="M17" s="448"/>
      <c r="N17" s="448"/>
      <c r="O17" s="448"/>
      <c r="P17" s="448"/>
      <c r="Q17" s="448"/>
      <c r="R17" s="448"/>
      <c r="S17" s="448"/>
      <c r="T17" s="448"/>
      <c r="U17" s="448"/>
      <c r="V17" s="448"/>
      <c r="W17" s="448"/>
      <c r="X17" s="448"/>
      <c r="Y17" s="448"/>
      <c r="Z17" s="448"/>
      <c r="AA17" s="448"/>
      <c r="AB17" s="448"/>
      <c r="AC17" s="448"/>
      <c r="AD17" s="448"/>
      <c r="AE17" s="448"/>
      <c r="AF17" s="448"/>
      <c r="AG17" s="448"/>
      <c r="AH17" s="448"/>
    </row>
    <row r="18" spans="1:36" ht="18" customHeight="1">
      <c r="B18" s="448"/>
      <c r="C18" s="448"/>
      <c r="D18" s="448"/>
      <c r="E18" s="448"/>
      <c r="F18" s="448"/>
      <c r="G18" s="448"/>
      <c r="H18" s="448"/>
      <c r="I18" s="448"/>
      <c r="J18" s="448"/>
      <c r="K18" s="448"/>
      <c r="L18" s="448"/>
      <c r="M18" s="448"/>
      <c r="N18" s="448"/>
      <c r="O18" s="448"/>
      <c r="P18" s="448"/>
      <c r="Q18" s="448"/>
      <c r="R18" s="448"/>
      <c r="S18" s="448"/>
      <c r="T18" s="448"/>
      <c r="U18" s="448"/>
      <c r="V18" s="448"/>
      <c r="W18" s="448"/>
      <c r="X18" s="448"/>
      <c r="Y18" s="448"/>
      <c r="Z18" s="448"/>
      <c r="AA18" s="448"/>
      <c r="AB18" s="448"/>
      <c r="AC18" s="448"/>
      <c r="AD18" s="448"/>
      <c r="AE18" s="448"/>
      <c r="AF18" s="448"/>
      <c r="AG18" s="448"/>
      <c r="AH18" s="448"/>
    </row>
    <row r="19" spans="1:36" ht="18" customHeight="1">
      <c r="B19" s="448"/>
      <c r="C19" s="448"/>
      <c r="D19" s="448"/>
      <c r="E19" s="448"/>
      <c r="F19" s="448"/>
      <c r="G19" s="448"/>
      <c r="H19" s="448"/>
      <c r="I19" s="448"/>
      <c r="J19" s="448"/>
      <c r="K19" s="448"/>
      <c r="L19" s="448"/>
      <c r="M19" s="448"/>
      <c r="N19" s="448"/>
      <c r="O19" s="448"/>
      <c r="P19" s="448"/>
      <c r="Q19" s="448"/>
      <c r="R19" s="448"/>
      <c r="S19" s="448"/>
      <c r="T19" s="448"/>
      <c r="U19" s="448"/>
      <c r="V19" s="448"/>
      <c r="W19" s="448"/>
      <c r="X19" s="448"/>
      <c r="Y19" s="448"/>
      <c r="Z19" s="448"/>
      <c r="AA19" s="448"/>
      <c r="AB19" s="448"/>
      <c r="AC19" s="448"/>
      <c r="AD19" s="448"/>
      <c r="AE19" s="448"/>
      <c r="AF19" s="448"/>
      <c r="AG19" s="448"/>
      <c r="AH19" s="448"/>
    </row>
    <row r="20" spans="1:36" ht="18" customHeight="1">
      <c r="A20" s="418" t="s">
        <v>14</v>
      </c>
      <c r="B20" s="346"/>
      <c r="C20" s="346"/>
      <c r="D20" s="346"/>
      <c r="E20" s="346"/>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J20" s="346"/>
    </row>
    <row r="21" spans="1:36" ht="18" customHeight="1">
      <c r="A21" s="52"/>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row>
    <row r="22" spans="1:36" ht="18" customHeight="1">
      <c r="D22" s="1" t="s">
        <v>99</v>
      </c>
      <c r="E22" s="1" t="s">
        <v>101</v>
      </c>
      <c r="L22" s="452" t="str">
        <f>IF(基本情報!B62="","",基本情報!B62)</f>
        <v/>
      </c>
      <c r="M22" s="452"/>
      <c r="N22" s="452"/>
      <c r="O22" s="452"/>
      <c r="P22" s="452"/>
      <c r="Q22" s="452"/>
      <c r="R22" s="452"/>
      <c r="S22" s="452"/>
      <c r="T22" s="452"/>
      <c r="U22" s="452"/>
      <c r="V22" s="452"/>
      <c r="W22" s="452"/>
      <c r="X22" s="452"/>
      <c r="Y22" s="452"/>
      <c r="Z22" s="452"/>
      <c r="AA22" s="452"/>
      <c r="AB22" s="452"/>
      <c r="AC22" s="452"/>
      <c r="AD22" s="452"/>
      <c r="AE22" s="452"/>
      <c r="AF22" s="452"/>
      <c r="AG22" s="452"/>
      <c r="AH22" s="452"/>
      <c r="AI22" s="452"/>
    </row>
    <row r="23" spans="1:36" ht="18" customHeight="1">
      <c r="L23" s="53"/>
      <c r="M23" s="53"/>
      <c r="N23" s="53"/>
      <c r="O23" s="53"/>
      <c r="P23" s="53"/>
      <c r="Q23" s="53"/>
      <c r="R23" s="53"/>
      <c r="S23" s="53"/>
      <c r="T23" s="53"/>
      <c r="U23" s="53"/>
      <c r="V23" s="53"/>
      <c r="W23" s="53"/>
      <c r="X23" s="53"/>
      <c r="Y23" s="53"/>
      <c r="Z23" s="53"/>
      <c r="AA23" s="53"/>
      <c r="AB23" s="53"/>
      <c r="AC23" s="53"/>
      <c r="AD23" s="53"/>
      <c r="AE23" s="53"/>
      <c r="AF23" s="53"/>
      <c r="AG23" s="53"/>
      <c r="AH23" s="53"/>
      <c r="AI23" s="53"/>
    </row>
    <row r="24" spans="1:36" ht="18" customHeight="1">
      <c r="D24" s="1" t="s">
        <v>100</v>
      </c>
      <c r="E24" s="1" t="s">
        <v>91</v>
      </c>
      <c r="L24" s="1" t="s">
        <v>102</v>
      </c>
      <c r="M24" s="449">
        <f>+'【郵送】第１号様式（１）－１ 所要額調書（入力不要）'!D18</f>
        <v>0</v>
      </c>
      <c r="N24" s="450"/>
      <c r="O24" s="450"/>
      <c r="P24" s="450"/>
      <c r="Q24" s="450"/>
      <c r="R24" s="450"/>
      <c r="S24" s="450"/>
      <c r="T24" s="450"/>
      <c r="U24" s="450"/>
      <c r="V24" s="450"/>
      <c r="W24" s="450"/>
      <c r="X24" s="50"/>
    </row>
    <row r="25" spans="1:36" ht="14.25" customHeight="1"/>
    <row r="26" spans="1:36" ht="18" customHeight="1">
      <c r="E26" s="1" t="s">
        <v>4</v>
      </c>
    </row>
    <row r="28" spans="1:36" ht="18" customHeight="1">
      <c r="F28" s="1" t="s">
        <v>147</v>
      </c>
    </row>
    <row r="29" spans="1:36" ht="18" customHeight="1">
      <c r="F29" s="1" t="s">
        <v>148</v>
      </c>
    </row>
    <row r="30" spans="1:36" ht="18" customHeight="1">
      <c r="F30" s="1" t="s">
        <v>151</v>
      </c>
    </row>
    <row r="31" spans="1:36" ht="18" customHeight="1">
      <c r="F31" s="1" t="s">
        <v>149</v>
      </c>
    </row>
    <row r="32" spans="1:36" ht="18" customHeight="1">
      <c r="F32" s="1" t="s">
        <v>152</v>
      </c>
    </row>
    <row r="33" spans="3:35" ht="18" customHeight="1">
      <c r="F33" s="1" t="s">
        <v>153</v>
      </c>
    </row>
    <row r="34" spans="3:35" ht="18" customHeight="1">
      <c r="F34" s="1" t="s">
        <v>42</v>
      </c>
    </row>
    <row r="35" spans="3:35" ht="18" customHeight="1">
      <c r="F35" s="1" t="s">
        <v>154</v>
      </c>
    </row>
    <row r="36" spans="3:35" ht="29.7" customHeight="1" thickBot="1"/>
    <row r="37" spans="3:35" ht="24" customHeight="1">
      <c r="C37" s="414" t="s">
        <v>5</v>
      </c>
      <c r="D37" s="415"/>
      <c r="E37" s="415"/>
      <c r="F37" s="415"/>
      <c r="G37" s="416"/>
      <c r="H37" s="423" t="s">
        <v>11</v>
      </c>
      <c r="I37" s="424"/>
      <c r="J37" s="424"/>
      <c r="K37" s="424"/>
      <c r="L37" s="424"/>
      <c r="M37" s="424"/>
      <c r="N37" s="424"/>
      <c r="O37" s="439" t="str">
        <f>IF(基本情報!B54="","",基本情報!B54)</f>
        <v/>
      </c>
      <c r="P37" s="440"/>
      <c r="Q37" s="440"/>
      <c r="R37" s="440"/>
      <c r="S37" s="440"/>
      <c r="T37" s="440"/>
      <c r="U37" s="440"/>
      <c r="V37" s="440"/>
      <c r="W37" s="440"/>
      <c r="X37" s="440"/>
      <c r="Y37" s="440"/>
      <c r="Z37" s="440"/>
      <c r="AA37" s="440"/>
      <c r="AB37" s="440"/>
      <c r="AC37" s="440"/>
      <c r="AD37" s="440"/>
      <c r="AE37" s="440"/>
      <c r="AF37" s="440"/>
      <c r="AG37" s="440"/>
      <c r="AH37" s="440"/>
      <c r="AI37" s="441"/>
    </row>
    <row r="38" spans="3:35" ht="24" customHeight="1">
      <c r="C38" s="417"/>
      <c r="D38" s="418"/>
      <c r="E38" s="418"/>
      <c r="F38" s="418"/>
      <c r="G38" s="419"/>
      <c r="H38" s="427" t="s">
        <v>117</v>
      </c>
      <c r="I38" s="428"/>
      <c r="J38" s="428"/>
      <c r="K38" s="428"/>
      <c r="L38" s="428"/>
      <c r="M38" s="428"/>
      <c r="N38" s="428"/>
      <c r="O38" s="442" t="str">
        <f>IF(基本情報!B55="","",基本情報!B55)</f>
        <v/>
      </c>
      <c r="P38" s="443"/>
      <c r="Q38" s="443"/>
      <c r="R38" s="443"/>
      <c r="S38" s="443"/>
      <c r="T38" s="443"/>
      <c r="U38" s="443"/>
      <c r="V38" s="443"/>
      <c r="W38" s="443"/>
      <c r="X38" s="443"/>
      <c r="Y38" s="443"/>
      <c r="Z38" s="443"/>
      <c r="AA38" s="443"/>
      <c r="AB38" s="443"/>
      <c r="AC38" s="443"/>
      <c r="AD38" s="443"/>
      <c r="AE38" s="443"/>
      <c r="AF38" s="443"/>
      <c r="AG38" s="443"/>
      <c r="AH38" s="443"/>
      <c r="AI38" s="444"/>
    </row>
    <row r="39" spans="3:35" ht="24" customHeight="1">
      <c r="C39" s="417"/>
      <c r="D39" s="418"/>
      <c r="E39" s="418"/>
      <c r="F39" s="418"/>
      <c r="G39" s="419"/>
      <c r="H39" s="425" t="s">
        <v>6</v>
      </c>
      <c r="I39" s="426"/>
      <c r="J39" s="426"/>
      <c r="K39" s="426"/>
      <c r="L39" s="426"/>
      <c r="M39" s="426"/>
      <c r="N39" s="426"/>
      <c r="O39" s="445" t="str">
        <f>IF(基本情報!B56="","",基本情報!B56)</f>
        <v/>
      </c>
      <c r="P39" s="446"/>
      <c r="Q39" s="446"/>
      <c r="R39" s="446"/>
      <c r="S39" s="446"/>
      <c r="T39" s="446"/>
      <c r="U39" s="446"/>
      <c r="V39" s="446"/>
      <c r="W39" s="446"/>
      <c r="X39" s="446"/>
      <c r="Y39" s="446"/>
      <c r="Z39" s="446"/>
      <c r="AA39" s="446"/>
      <c r="AB39" s="446"/>
      <c r="AC39" s="446"/>
      <c r="AD39" s="446"/>
      <c r="AE39" s="446"/>
      <c r="AF39" s="446"/>
      <c r="AG39" s="446"/>
      <c r="AH39" s="446"/>
      <c r="AI39" s="447"/>
    </row>
    <row r="40" spans="3:35" ht="24" customHeight="1">
      <c r="C40" s="417"/>
      <c r="D40" s="418"/>
      <c r="E40" s="418"/>
      <c r="F40" s="418"/>
      <c r="G40" s="419"/>
      <c r="H40" s="429" t="s">
        <v>422</v>
      </c>
      <c r="I40" s="430"/>
      <c r="J40" s="430"/>
      <c r="K40" s="430"/>
      <c r="L40" s="430"/>
      <c r="M40" s="430"/>
      <c r="N40" s="430"/>
      <c r="O40" s="408" t="str">
        <f>IF(基本情報!B57="","",基本情報!B57)</f>
        <v/>
      </c>
      <c r="P40" s="409"/>
      <c r="Q40" s="409"/>
      <c r="R40" s="409"/>
      <c r="S40" s="409"/>
      <c r="T40" s="409"/>
      <c r="U40" s="409"/>
      <c r="V40" s="409"/>
      <c r="W40" s="409"/>
      <c r="X40" s="409"/>
      <c r="Y40" s="409"/>
      <c r="Z40" s="409"/>
      <c r="AA40" s="409"/>
      <c r="AB40" s="409"/>
      <c r="AC40" s="409"/>
      <c r="AD40" s="409"/>
      <c r="AE40" s="409"/>
      <c r="AF40" s="409"/>
      <c r="AG40" s="409"/>
      <c r="AH40" s="409"/>
      <c r="AI40" s="410"/>
    </row>
    <row r="41" spans="3:35" ht="24" customHeight="1">
      <c r="C41" s="417"/>
      <c r="D41" s="418"/>
      <c r="E41" s="418"/>
      <c r="F41" s="418"/>
      <c r="G41" s="419"/>
      <c r="H41" s="429" t="s">
        <v>13</v>
      </c>
      <c r="I41" s="431"/>
      <c r="J41" s="431"/>
      <c r="K41" s="431"/>
      <c r="L41" s="431"/>
      <c r="M41" s="431"/>
      <c r="N41" s="432"/>
      <c r="O41" s="434" t="s">
        <v>401</v>
      </c>
      <c r="P41" s="435"/>
      <c r="Q41" s="435"/>
      <c r="R41" s="435"/>
      <c r="S41" s="435"/>
      <c r="T41" s="257" t="s">
        <v>402</v>
      </c>
      <c r="U41" s="436" t="str">
        <f>IF(基本情報!B58="","",基本情報!B58)</f>
        <v/>
      </c>
      <c r="V41" s="436"/>
      <c r="W41" s="436"/>
      <c r="X41" s="436"/>
      <c r="Y41" s="436"/>
      <c r="Z41" s="436"/>
      <c r="AA41" s="436"/>
      <c r="AB41" s="257" t="s">
        <v>403</v>
      </c>
      <c r="AC41" s="257"/>
      <c r="AD41" s="257"/>
      <c r="AE41" s="257"/>
      <c r="AF41" s="257"/>
      <c r="AG41" s="257"/>
      <c r="AH41" s="257"/>
      <c r="AI41" s="258"/>
    </row>
    <row r="42" spans="3:35" ht="40.200000000000003" customHeight="1" thickBot="1">
      <c r="C42" s="420"/>
      <c r="D42" s="421"/>
      <c r="E42" s="421"/>
      <c r="F42" s="421"/>
      <c r="G42" s="422"/>
      <c r="H42" s="420"/>
      <c r="I42" s="421"/>
      <c r="J42" s="421"/>
      <c r="K42" s="421"/>
      <c r="L42" s="421"/>
      <c r="M42" s="421"/>
      <c r="N42" s="433"/>
      <c r="O42" s="411" t="str">
        <f>IF(基本情報!B59="","",基本情報!B59)</f>
        <v/>
      </c>
      <c r="P42" s="412"/>
      <c r="Q42" s="412"/>
      <c r="R42" s="412"/>
      <c r="S42" s="412"/>
      <c r="T42" s="412"/>
      <c r="U42" s="412"/>
      <c r="V42" s="412"/>
      <c r="W42" s="412"/>
      <c r="X42" s="412"/>
      <c r="Y42" s="412"/>
      <c r="Z42" s="412"/>
      <c r="AA42" s="412"/>
      <c r="AB42" s="412"/>
      <c r="AC42" s="412"/>
      <c r="AD42" s="412"/>
      <c r="AE42" s="412"/>
      <c r="AF42" s="412"/>
      <c r="AG42" s="412"/>
      <c r="AH42" s="412"/>
      <c r="AI42" s="413"/>
    </row>
  </sheetData>
  <sheetProtection sheet="1" selectLockedCells="1" selectUnlockedCells="1"/>
  <protectedRanges>
    <protectedRange sqref="M24:W24" name="範囲18"/>
    <protectedRange sqref="O40:AI41" name="範囲16"/>
    <protectedRange sqref="O38:AI38" name="範囲14"/>
    <protectedRange sqref="M24:W24" name="範囲12"/>
    <protectedRange sqref="O42:AI42" name="範囲10"/>
    <protectedRange sqref="O39:AI39" name="範囲8"/>
    <protectedRange sqref="O37:AI37" name="範囲6"/>
    <protectedRange sqref="L22:AI22" name="範囲4"/>
    <protectedRange sqref="R9:AI9" name="範囲2"/>
    <protectedRange sqref="N8:AI8" name="範囲1"/>
    <protectedRange sqref="U10:AI10" name="範囲3"/>
    <protectedRange sqref="M24:W24" name="範囲5"/>
    <protectedRange sqref="O38:AI38" name="範囲7"/>
    <protectedRange sqref="O40:AI41" name="範囲9"/>
    <protectedRange sqref="L22:AI22" name="範囲11"/>
    <protectedRange sqref="O37:AI37" name="範囲13"/>
    <protectedRange sqref="O39:AI39" name="範囲15"/>
    <protectedRange sqref="O42:AI42" name="範囲17"/>
  </protectedRanges>
  <mergeCells count="21">
    <mergeCell ref="Y2:AJ2"/>
    <mergeCell ref="U10:AI10"/>
    <mergeCell ref="O37:AI37"/>
    <mergeCell ref="O38:AI38"/>
    <mergeCell ref="O39:AI39"/>
    <mergeCell ref="B17:AH19"/>
    <mergeCell ref="A20:AJ20"/>
    <mergeCell ref="M24:W24"/>
    <mergeCell ref="N8:AI8"/>
    <mergeCell ref="R9:AI9"/>
    <mergeCell ref="L22:AI22"/>
    <mergeCell ref="O40:AI40"/>
    <mergeCell ref="O42:AI42"/>
    <mergeCell ref="C37:G42"/>
    <mergeCell ref="H37:N37"/>
    <mergeCell ref="H39:N39"/>
    <mergeCell ref="H38:N38"/>
    <mergeCell ref="H40:N40"/>
    <mergeCell ref="H41:N42"/>
    <mergeCell ref="O41:S41"/>
    <mergeCell ref="U41:AA41"/>
  </mergeCells>
  <phoneticPr fontId="2"/>
  <conditionalFormatting sqref="O41 T41:U41 AB41">
    <cfRule type="containsBlanks" priority="2">
      <formula>LEN(TRIM(O41))=0</formula>
    </cfRule>
  </conditionalFormatting>
  <printOptions horizontalCentered="1" verticalCentered="1"/>
  <pageMargins left="0.78740157480314965" right="0.78740157480314965" top="0.59055118110236227" bottom="0.59055118110236227" header="0.51181102362204722" footer="0.11811023622047245"/>
  <pageSetup paperSize="9" scale="98" orientation="portrait" blackAndWhite="1"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0000"/>
  </sheetPr>
  <dimension ref="A1:BG135"/>
  <sheetViews>
    <sheetView view="pageBreakPreview" zoomScale="85" zoomScaleNormal="100" zoomScaleSheetLayoutView="85" workbookViewId="0">
      <selection activeCell="AJ16" sqref="AJ16:AZ17"/>
    </sheetView>
  </sheetViews>
  <sheetFormatPr defaultColWidth="9" defaultRowHeight="13.2"/>
  <cols>
    <col min="1" max="57" width="1.6640625" style="16" customWidth="1"/>
    <col min="58" max="58" width="10.77734375" style="16" customWidth="1"/>
    <col min="59" max="59" width="10.77734375" style="16" hidden="1" customWidth="1"/>
    <col min="60" max="76" width="10.77734375" style="16" customWidth="1"/>
    <col min="77" max="178" width="1.6640625" style="16" customWidth="1"/>
    <col min="179" max="16384" width="9" style="16"/>
  </cols>
  <sheetData>
    <row r="1" spans="1:59" ht="26.4" customHeight="1">
      <c r="B1" s="12" t="s">
        <v>63</v>
      </c>
      <c r="Y1" s="474" t="s">
        <v>18</v>
      </c>
      <c r="Z1" s="474"/>
      <c r="AA1" s="474"/>
      <c r="AB1" s="474"/>
      <c r="AC1" s="474"/>
      <c r="AD1" s="474"/>
      <c r="AE1" s="474"/>
      <c r="AF1" s="475" t="str">
        <f>IF(基本情報!B62="","",基本情報!B62)</f>
        <v/>
      </c>
      <c r="AG1" s="475"/>
      <c r="AH1" s="475"/>
      <c r="AI1" s="475"/>
      <c r="AJ1" s="475"/>
      <c r="AK1" s="475"/>
      <c r="AL1" s="475"/>
      <c r="AM1" s="475"/>
      <c r="AN1" s="475"/>
      <c r="AO1" s="475"/>
      <c r="AP1" s="475"/>
      <c r="AQ1" s="475"/>
      <c r="AR1" s="475"/>
      <c r="AS1" s="475"/>
      <c r="AT1" s="475"/>
      <c r="AU1" s="475"/>
      <c r="AV1" s="475"/>
      <c r="AW1" s="475"/>
      <c r="AX1" s="475"/>
      <c r="AY1" s="475"/>
      <c r="AZ1" s="475"/>
    </row>
    <row r="2" spans="1:59" ht="18" customHeight="1">
      <c r="AK2" s="17"/>
      <c r="AL2" s="19"/>
      <c r="AM2" s="19"/>
      <c r="AN2" s="19"/>
      <c r="AO2" s="19"/>
      <c r="AP2" s="19"/>
      <c r="AQ2" s="19"/>
      <c r="AR2" s="19"/>
      <c r="AS2" s="19"/>
      <c r="AT2" s="19"/>
      <c r="AU2" s="19"/>
      <c r="AV2" s="19"/>
      <c r="AW2" s="19"/>
      <c r="AX2" s="19"/>
      <c r="AY2" s="19"/>
      <c r="AZ2" s="19"/>
      <c r="BG2" s="15" t="s">
        <v>40</v>
      </c>
    </row>
    <row r="3" spans="1:59" ht="18" customHeight="1">
      <c r="BG3" s="16" t="s">
        <v>41</v>
      </c>
    </row>
    <row r="4" spans="1:59" ht="18" customHeight="1">
      <c r="A4" s="454" t="s">
        <v>42</v>
      </c>
      <c r="B4" s="454"/>
      <c r="C4" s="454"/>
      <c r="D4" s="454"/>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4"/>
      <c r="AG4" s="454"/>
      <c r="AH4" s="454"/>
      <c r="AI4" s="454"/>
      <c r="AJ4" s="454"/>
      <c r="AK4" s="454"/>
      <c r="AL4" s="454"/>
      <c r="AM4" s="454"/>
      <c r="AN4" s="454"/>
      <c r="AO4" s="454"/>
      <c r="AP4" s="454"/>
      <c r="AQ4" s="454"/>
      <c r="AR4" s="454"/>
      <c r="AS4" s="454"/>
      <c r="AT4" s="454"/>
      <c r="AU4" s="454"/>
      <c r="AV4" s="454"/>
      <c r="AW4" s="454"/>
      <c r="AX4" s="454"/>
      <c r="AY4" s="454"/>
      <c r="AZ4" s="454"/>
      <c r="BG4" s="16" t="s">
        <v>43</v>
      </c>
    </row>
    <row r="5" spans="1:59" ht="18" customHeight="1">
      <c r="BG5" s="16" t="s">
        <v>44</v>
      </c>
    </row>
    <row r="6" spans="1:59" ht="18" customHeight="1">
      <c r="A6" s="19"/>
      <c r="B6" s="19" t="s">
        <v>45</v>
      </c>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row>
    <row r="7" spans="1:59" ht="18" customHeight="1">
      <c r="A7" s="19"/>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20" t="s">
        <v>16</v>
      </c>
    </row>
    <row r="8" spans="1:59" ht="18" customHeight="1">
      <c r="A8" s="19"/>
      <c r="D8" s="459" t="s">
        <v>46</v>
      </c>
      <c r="E8" s="460"/>
      <c r="F8" s="460"/>
      <c r="G8" s="460"/>
      <c r="H8" s="460"/>
      <c r="I8" s="460"/>
      <c r="J8" s="460"/>
      <c r="K8" s="460"/>
      <c r="L8" s="460"/>
      <c r="M8" s="460"/>
      <c r="N8" s="460"/>
      <c r="O8" s="460"/>
      <c r="P8" s="460"/>
      <c r="Q8" s="460"/>
      <c r="R8" s="461"/>
      <c r="S8" s="459" t="s">
        <v>421</v>
      </c>
      <c r="T8" s="460"/>
      <c r="U8" s="460"/>
      <c r="V8" s="460"/>
      <c r="W8" s="460"/>
      <c r="X8" s="460"/>
      <c r="Y8" s="460"/>
      <c r="Z8" s="460"/>
      <c r="AA8" s="460"/>
      <c r="AB8" s="460"/>
      <c r="AC8" s="460"/>
      <c r="AD8" s="460"/>
      <c r="AE8" s="460"/>
      <c r="AF8" s="460"/>
      <c r="AG8" s="460"/>
      <c r="AH8" s="460"/>
      <c r="AI8" s="461"/>
      <c r="AJ8" s="459" t="s">
        <v>47</v>
      </c>
      <c r="AK8" s="460"/>
      <c r="AL8" s="460"/>
      <c r="AM8" s="460"/>
      <c r="AN8" s="460"/>
      <c r="AO8" s="460"/>
      <c r="AP8" s="460"/>
      <c r="AQ8" s="460"/>
      <c r="AR8" s="460"/>
      <c r="AS8" s="460"/>
      <c r="AT8" s="460"/>
      <c r="AU8" s="460"/>
      <c r="AV8" s="460"/>
      <c r="AW8" s="460"/>
      <c r="AX8" s="460"/>
      <c r="AY8" s="460"/>
      <c r="AZ8" s="461"/>
    </row>
    <row r="9" spans="1:59" ht="18" customHeight="1">
      <c r="A9" s="19"/>
      <c r="B9" s="19"/>
      <c r="C9" s="19"/>
      <c r="D9" s="21"/>
      <c r="E9" s="22"/>
      <c r="F9" s="22"/>
      <c r="G9" s="22"/>
      <c r="H9" s="22"/>
      <c r="I9" s="22"/>
      <c r="J9" s="22"/>
      <c r="K9" s="22"/>
      <c r="L9" s="22"/>
      <c r="M9" s="22"/>
      <c r="N9" s="22"/>
      <c r="O9" s="22"/>
      <c r="P9" s="22"/>
      <c r="Q9" s="22"/>
      <c r="R9" s="23"/>
      <c r="S9" s="21"/>
      <c r="T9" s="22"/>
      <c r="U9" s="22"/>
      <c r="V9" s="22"/>
      <c r="W9" s="22"/>
      <c r="X9" s="22"/>
      <c r="Y9" s="22"/>
      <c r="Z9" s="22"/>
      <c r="AA9" s="22"/>
      <c r="AB9" s="22"/>
      <c r="AC9" s="22"/>
      <c r="AD9" s="22"/>
      <c r="AE9" s="22"/>
      <c r="AF9" s="22"/>
      <c r="AG9" s="22"/>
      <c r="AH9" s="22"/>
      <c r="AI9" s="23"/>
      <c r="AJ9" s="261"/>
      <c r="AK9" s="262"/>
      <c r="AL9" s="262"/>
      <c r="AM9" s="262"/>
      <c r="AN9" s="262"/>
      <c r="AO9" s="262"/>
      <c r="AP9" s="262"/>
      <c r="AQ9" s="262"/>
      <c r="AR9" s="262"/>
      <c r="AS9" s="262"/>
      <c r="AT9" s="262"/>
      <c r="AU9" s="262"/>
      <c r="AV9" s="262"/>
      <c r="AW9" s="262"/>
      <c r="AX9" s="262"/>
      <c r="AY9" s="262"/>
      <c r="AZ9" s="263"/>
    </row>
    <row r="10" spans="1:59" ht="18" customHeight="1">
      <c r="A10" s="19"/>
      <c r="B10" s="19"/>
      <c r="C10" s="19"/>
      <c r="D10" s="453" t="s">
        <v>48</v>
      </c>
      <c r="E10" s="454"/>
      <c r="F10" s="454"/>
      <c r="G10" s="454"/>
      <c r="H10" s="454"/>
      <c r="I10" s="454"/>
      <c r="J10" s="454"/>
      <c r="K10" s="454"/>
      <c r="L10" s="454"/>
      <c r="M10" s="454"/>
      <c r="N10" s="454"/>
      <c r="O10" s="454"/>
      <c r="P10" s="454"/>
      <c r="Q10" s="454"/>
      <c r="R10" s="455"/>
      <c r="S10" s="456">
        <f>'【郵送】第１号様式（１）－１ 所要額調書（入力不要）'!D18</f>
        <v>0</v>
      </c>
      <c r="T10" s="457"/>
      <c r="U10" s="457"/>
      <c r="V10" s="457"/>
      <c r="W10" s="457"/>
      <c r="X10" s="457"/>
      <c r="Y10" s="457"/>
      <c r="Z10" s="457"/>
      <c r="AA10" s="457"/>
      <c r="AB10" s="457"/>
      <c r="AC10" s="457"/>
      <c r="AD10" s="457"/>
      <c r="AE10" s="457"/>
      <c r="AF10" s="457"/>
      <c r="AG10" s="457"/>
      <c r="AH10" s="457"/>
      <c r="AI10" s="458"/>
      <c r="AJ10" s="462"/>
      <c r="AK10" s="463"/>
      <c r="AL10" s="463"/>
      <c r="AM10" s="463"/>
      <c r="AN10" s="463"/>
      <c r="AO10" s="463"/>
      <c r="AP10" s="463"/>
      <c r="AQ10" s="463"/>
      <c r="AR10" s="463"/>
      <c r="AS10" s="463"/>
      <c r="AT10" s="463"/>
      <c r="AU10" s="463"/>
      <c r="AV10" s="463"/>
      <c r="AW10" s="463"/>
      <c r="AX10" s="463"/>
      <c r="AY10" s="463"/>
      <c r="AZ10" s="464"/>
    </row>
    <row r="11" spans="1:59" ht="18" customHeight="1">
      <c r="A11" s="19"/>
      <c r="B11" s="19"/>
      <c r="C11" s="19"/>
      <c r="D11" s="24"/>
      <c r="E11" s="19"/>
      <c r="F11" s="19"/>
      <c r="G11" s="19"/>
      <c r="H11" s="19"/>
      <c r="I11" s="19"/>
      <c r="J11" s="19"/>
      <c r="K11" s="19"/>
      <c r="L11" s="19"/>
      <c r="M11" s="19"/>
      <c r="N11" s="19"/>
      <c r="O11" s="19"/>
      <c r="P11" s="19"/>
      <c r="Q11" s="19"/>
      <c r="R11" s="25"/>
      <c r="S11" s="24"/>
      <c r="T11" s="19"/>
      <c r="U11" s="19"/>
      <c r="V11" s="19"/>
      <c r="W11" s="19"/>
      <c r="X11" s="19"/>
      <c r="Y11" s="19"/>
      <c r="Z11" s="19"/>
      <c r="AA11" s="19"/>
      <c r="AB11" s="19"/>
      <c r="AC11" s="19"/>
      <c r="AD11" s="19"/>
      <c r="AE11" s="19"/>
      <c r="AF11" s="19"/>
      <c r="AG11" s="19"/>
      <c r="AH11" s="19"/>
      <c r="AI11" s="25"/>
      <c r="AJ11" s="462"/>
      <c r="AK11" s="463"/>
      <c r="AL11" s="463"/>
      <c r="AM11" s="463"/>
      <c r="AN11" s="463"/>
      <c r="AO11" s="463"/>
      <c r="AP11" s="463"/>
      <c r="AQ11" s="463"/>
      <c r="AR11" s="463"/>
      <c r="AS11" s="463"/>
      <c r="AT11" s="463"/>
      <c r="AU11" s="463"/>
      <c r="AV11" s="463"/>
      <c r="AW11" s="463"/>
      <c r="AX11" s="463"/>
      <c r="AY11" s="463"/>
      <c r="AZ11" s="464"/>
    </row>
    <row r="12" spans="1:59" ht="18" customHeight="1">
      <c r="A12" s="19"/>
      <c r="B12" s="19"/>
      <c r="C12" s="19"/>
      <c r="D12" s="24"/>
      <c r="E12" s="19"/>
      <c r="F12" s="19"/>
      <c r="G12" s="19"/>
      <c r="H12" s="19"/>
      <c r="I12" s="19"/>
      <c r="J12" s="19"/>
      <c r="K12" s="19"/>
      <c r="L12" s="19"/>
      <c r="M12" s="19"/>
      <c r="N12" s="19"/>
      <c r="O12" s="19"/>
      <c r="P12" s="19"/>
      <c r="Q12" s="19"/>
      <c r="R12" s="25"/>
      <c r="S12" s="24"/>
      <c r="T12" s="19"/>
      <c r="U12" s="19"/>
      <c r="V12" s="19"/>
      <c r="W12" s="19"/>
      <c r="X12" s="19"/>
      <c r="Y12" s="19"/>
      <c r="Z12" s="19"/>
      <c r="AA12" s="19"/>
      <c r="AB12" s="19"/>
      <c r="AC12" s="19"/>
      <c r="AD12" s="19"/>
      <c r="AE12" s="19"/>
      <c r="AF12" s="19"/>
      <c r="AG12" s="19"/>
      <c r="AH12" s="19"/>
      <c r="AI12" s="25"/>
      <c r="AJ12" s="462"/>
      <c r="AK12" s="463"/>
      <c r="AL12" s="463"/>
      <c r="AM12" s="463"/>
      <c r="AN12" s="463"/>
      <c r="AO12" s="463"/>
      <c r="AP12" s="463"/>
      <c r="AQ12" s="463"/>
      <c r="AR12" s="463"/>
      <c r="AS12" s="463"/>
      <c r="AT12" s="463"/>
      <c r="AU12" s="463"/>
      <c r="AV12" s="463"/>
      <c r="AW12" s="463"/>
      <c r="AX12" s="463"/>
      <c r="AY12" s="463"/>
      <c r="AZ12" s="464"/>
    </row>
    <row r="13" spans="1:59" ht="18" customHeight="1">
      <c r="A13" s="19"/>
      <c r="B13" s="19"/>
      <c r="C13" s="19"/>
      <c r="D13" s="453" t="s">
        <v>49</v>
      </c>
      <c r="E13" s="454"/>
      <c r="F13" s="454"/>
      <c r="G13" s="454"/>
      <c r="H13" s="454"/>
      <c r="I13" s="454"/>
      <c r="J13" s="454"/>
      <c r="K13" s="454"/>
      <c r="L13" s="454"/>
      <c r="M13" s="454"/>
      <c r="N13" s="454"/>
      <c r="O13" s="454"/>
      <c r="P13" s="454"/>
      <c r="Q13" s="454"/>
      <c r="R13" s="455"/>
      <c r="S13" s="456">
        <f>S18-S10-S16</f>
        <v>0</v>
      </c>
      <c r="T13" s="457"/>
      <c r="U13" s="457"/>
      <c r="V13" s="457"/>
      <c r="W13" s="457"/>
      <c r="X13" s="457"/>
      <c r="Y13" s="457"/>
      <c r="Z13" s="457"/>
      <c r="AA13" s="457"/>
      <c r="AB13" s="457"/>
      <c r="AC13" s="457"/>
      <c r="AD13" s="457"/>
      <c r="AE13" s="457"/>
      <c r="AF13" s="457"/>
      <c r="AG13" s="457"/>
      <c r="AH13" s="457"/>
      <c r="AI13" s="458"/>
      <c r="AJ13" s="462"/>
      <c r="AK13" s="463"/>
      <c r="AL13" s="463"/>
      <c r="AM13" s="463"/>
      <c r="AN13" s="463"/>
      <c r="AO13" s="463"/>
      <c r="AP13" s="463"/>
      <c r="AQ13" s="463"/>
      <c r="AR13" s="463"/>
      <c r="AS13" s="463"/>
      <c r="AT13" s="463"/>
      <c r="AU13" s="463"/>
      <c r="AV13" s="463"/>
      <c r="AW13" s="463"/>
      <c r="AX13" s="463"/>
      <c r="AY13" s="463"/>
      <c r="AZ13" s="464"/>
    </row>
    <row r="14" spans="1:59" ht="18" customHeight="1">
      <c r="A14" s="19"/>
      <c r="B14" s="19"/>
      <c r="C14" s="19"/>
      <c r="D14" s="24"/>
      <c r="E14" s="19"/>
      <c r="F14" s="19"/>
      <c r="G14" s="19"/>
      <c r="H14" s="19"/>
      <c r="I14" s="19"/>
      <c r="J14" s="19"/>
      <c r="K14" s="19"/>
      <c r="L14" s="19"/>
      <c r="M14" s="19"/>
      <c r="N14" s="19"/>
      <c r="O14" s="19"/>
      <c r="P14" s="19"/>
      <c r="Q14" s="19"/>
      <c r="R14" s="25"/>
      <c r="S14" s="24"/>
      <c r="T14" s="19"/>
      <c r="U14" s="19"/>
      <c r="V14" s="19"/>
      <c r="W14" s="19"/>
      <c r="X14" s="19"/>
      <c r="Y14" s="19"/>
      <c r="Z14" s="19"/>
      <c r="AA14" s="19"/>
      <c r="AB14" s="19"/>
      <c r="AC14" s="19"/>
      <c r="AD14" s="19"/>
      <c r="AE14" s="19"/>
      <c r="AF14" s="19"/>
      <c r="AG14" s="19"/>
      <c r="AH14" s="19"/>
      <c r="AI14" s="25"/>
      <c r="AJ14" s="462"/>
      <c r="AK14" s="463"/>
      <c r="AL14" s="463"/>
      <c r="AM14" s="463"/>
      <c r="AN14" s="463"/>
      <c r="AO14" s="463"/>
      <c r="AP14" s="463"/>
      <c r="AQ14" s="463"/>
      <c r="AR14" s="463"/>
      <c r="AS14" s="463"/>
      <c r="AT14" s="463"/>
      <c r="AU14" s="463"/>
      <c r="AV14" s="463"/>
      <c r="AW14" s="463"/>
      <c r="AX14" s="463"/>
      <c r="AY14" s="463"/>
      <c r="AZ14" s="464"/>
    </row>
    <row r="15" spans="1:59" ht="18" customHeight="1">
      <c r="A15" s="19"/>
      <c r="B15" s="19"/>
      <c r="C15" s="19"/>
      <c r="D15" s="24"/>
      <c r="E15" s="19"/>
      <c r="F15" s="19"/>
      <c r="G15" s="19"/>
      <c r="H15" s="19"/>
      <c r="I15" s="19"/>
      <c r="J15" s="19"/>
      <c r="K15" s="19"/>
      <c r="L15" s="19"/>
      <c r="M15" s="19"/>
      <c r="N15" s="19"/>
      <c r="O15" s="19"/>
      <c r="P15" s="19"/>
      <c r="Q15" s="19"/>
      <c r="R15" s="25"/>
      <c r="S15" s="24"/>
      <c r="T15" s="19"/>
      <c r="U15" s="19"/>
      <c r="V15" s="19"/>
      <c r="W15" s="19"/>
      <c r="X15" s="19"/>
      <c r="Y15" s="19"/>
      <c r="Z15" s="19"/>
      <c r="AA15" s="19"/>
      <c r="AB15" s="19"/>
      <c r="AC15" s="19"/>
      <c r="AD15" s="19"/>
      <c r="AE15" s="19"/>
      <c r="AF15" s="19"/>
      <c r="AG15" s="19"/>
      <c r="AH15" s="19"/>
      <c r="AI15" s="25"/>
      <c r="AJ15" s="462"/>
      <c r="AK15" s="463"/>
      <c r="AL15" s="463"/>
      <c r="AM15" s="463"/>
      <c r="AN15" s="463"/>
      <c r="AO15" s="463"/>
      <c r="AP15" s="463"/>
      <c r="AQ15" s="463"/>
      <c r="AR15" s="463"/>
      <c r="AS15" s="463"/>
      <c r="AT15" s="463"/>
      <c r="AU15" s="463"/>
      <c r="AV15" s="463"/>
      <c r="AW15" s="463"/>
      <c r="AX15" s="463"/>
      <c r="AY15" s="463"/>
      <c r="AZ15" s="464"/>
    </row>
    <row r="16" spans="1:59" ht="18" customHeight="1">
      <c r="A16" s="19"/>
      <c r="B16" s="19"/>
      <c r="C16" s="19"/>
      <c r="D16" s="453" t="s">
        <v>103</v>
      </c>
      <c r="E16" s="454"/>
      <c r="F16" s="454"/>
      <c r="G16" s="454"/>
      <c r="H16" s="454"/>
      <c r="I16" s="454"/>
      <c r="J16" s="454"/>
      <c r="K16" s="454"/>
      <c r="L16" s="454"/>
      <c r="M16" s="454"/>
      <c r="N16" s="454"/>
      <c r="O16" s="454"/>
      <c r="P16" s="454"/>
      <c r="Q16" s="454"/>
      <c r="R16" s="455"/>
      <c r="S16" s="456">
        <f>基本情報!B104</f>
        <v>0</v>
      </c>
      <c r="T16" s="457"/>
      <c r="U16" s="457"/>
      <c r="V16" s="457"/>
      <c r="W16" s="457"/>
      <c r="X16" s="457"/>
      <c r="Y16" s="457"/>
      <c r="Z16" s="457"/>
      <c r="AA16" s="457"/>
      <c r="AB16" s="457"/>
      <c r="AC16" s="457"/>
      <c r="AD16" s="457"/>
      <c r="AE16" s="457"/>
      <c r="AF16" s="457"/>
      <c r="AG16" s="457"/>
      <c r="AH16" s="457"/>
      <c r="AI16" s="458"/>
      <c r="AJ16" s="462"/>
      <c r="AK16" s="463"/>
      <c r="AL16" s="463"/>
      <c r="AM16" s="463"/>
      <c r="AN16" s="463"/>
      <c r="AO16" s="463"/>
      <c r="AP16" s="463"/>
      <c r="AQ16" s="463"/>
      <c r="AR16" s="463"/>
      <c r="AS16" s="463"/>
      <c r="AT16" s="463"/>
      <c r="AU16" s="463"/>
      <c r="AV16" s="463"/>
      <c r="AW16" s="463"/>
      <c r="AX16" s="463"/>
      <c r="AY16" s="463"/>
      <c r="AZ16" s="464"/>
    </row>
    <row r="17" spans="1:52" ht="18" customHeight="1">
      <c r="A17" s="19"/>
      <c r="B17" s="19"/>
      <c r="C17" s="19"/>
      <c r="D17" s="24"/>
      <c r="E17" s="19"/>
      <c r="F17" s="19"/>
      <c r="G17" s="19"/>
      <c r="H17" s="19"/>
      <c r="I17" s="19"/>
      <c r="J17" s="19"/>
      <c r="K17" s="19"/>
      <c r="L17" s="19"/>
      <c r="M17" s="19"/>
      <c r="N17" s="19"/>
      <c r="O17" s="19"/>
      <c r="P17" s="19"/>
      <c r="Q17" s="19"/>
      <c r="R17" s="25"/>
      <c r="S17" s="24"/>
      <c r="T17" s="19"/>
      <c r="U17" s="19"/>
      <c r="V17" s="19"/>
      <c r="W17" s="19"/>
      <c r="X17" s="19"/>
      <c r="Y17" s="19"/>
      <c r="Z17" s="19"/>
      <c r="AA17" s="19"/>
      <c r="AB17" s="19"/>
      <c r="AC17" s="19"/>
      <c r="AD17" s="19"/>
      <c r="AE17" s="19"/>
      <c r="AF17" s="19"/>
      <c r="AG17" s="19"/>
      <c r="AH17" s="19"/>
      <c r="AI17" s="25"/>
      <c r="AJ17" s="465"/>
      <c r="AK17" s="466"/>
      <c r="AL17" s="466"/>
      <c r="AM17" s="466"/>
      <c r="AN17" s="466"/>
      <c r="AO17" s="466"/>
      <c r="AP17" s="466"/>
      <c r="AQ17" s="466"/>
      <c r="AR17" s="466"/>
      <c r="AS17" s="466"/>
      <c r="AT17" s="466"/>
      <c r="AU17" s="466"/>
      <c r="AV17" s="466"/>
      <c r="AW17" s="466"/>
      <c r="AX17" s="466"/>
      <c r="AY17" s="466"/>
      <c r="AZ17" s="467"/>
    </row>
    <row r="18" spans="1:52" ht="18" customHeight="1">
      <c r="A18" s="19"/>
      <c r="D18" s="459" t="s">
        <v>50</v>
      </c>
      <c r="E18" s="460"/>
      <c r="F18" s="460"/>
      <c r="G18" s="460"/>
      <c r="H18" s="460"/>
      <c r="I18" s="460"/>
      <c r="J18" s="460"/>
      <c r="K18" s="460"/>
      <c r="L18" s="460"/>
      <c r="M18" s="460"/>
      <c r="N18" s="460"/>
      <c r="O18" s="460"/>
      <c r="P18" s="460"/>
      <c r="Q18" s="460"/>
      <c r="R18" s="461"/>
      <c r="S18" s="468">
        <f>S32</f>
        <v>0</v>
      </c>
      <c r="T18" s="469"/>
      <c r="U18" s="469"/>
      <c r="V18" s="469"/>
      <c r="W18" s="469"/>
      <c r="X18" s="469"/>
      <c r="Y18" s="469"/>
      <c r="Z18" s="469"/>
      <c r="AA18" s="469"/>
      <c r="AB18" s="469"/>
      <c r="AC18" s="469"/>
      <c r="AD18" s="469"/>
      <c r="AE18" s="469"/>
      <c r="AF18" s="469"/>
      <c r="AG18" s="469"/>
      <c r="AH18" s="469"/>
      <c r="AI18" s="470"/>
      <c r="AJ18" s="26"/>
      <c r="AK18" s="27"/>
      <c r="AL18" s="27"/>
      <c r="AM18" s="27"/>
      <c r="AN18" s="27"/>
      <c r="AO18" s="27"/>
      <c r="AP18" s="27"/>
      <c r="AQ18" s="27"/>
      <c r="AR18" s="27"/>
      <c r="AS18" s="27"/>
      <c r="AT18" s="27"/>
      <c r="AU18" s="27"/>
      <c r="AV18" s="27"/>
      <c r="AW18" s="27"/>
      <c r="AX18" s="27"/>
      <c r="AY18" s="27"/>
      <c r="AZ18" s="28"/>
    </row>
    <row r="19" spans="1:52" ht="18" customHeight="1">
      <c r="A19" s="19"/>
      <c r="D19" s="18"/>
      <c r="E19" s="18"/>
      <c r="F19" s="18"/>
      <c r="G19" s="18"/>
      <c r="H19" s="18"/>
      <c r="I19" s="18"/>
      <c r="J19" s="18"/>
      <c r="K19" s="18"/>
      <c r="L19" s="18"/>
      <c r="M19" s="18"/>
      <c r="N19" s="18"/>
      <c r="O19" s="18"/>
      <c r="P19" s="18"/>
      <c r="Q19" s="18"/>
      <c r="R19" s="18"/>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spans="1:52" ht="18" customHeight="1">
      <c r="A20" s="19"/>
      <c r="B20" s="19" t="s">
        <v>51</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row r="21" spans="1:52" ht="18" customHeight="1">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row>
    <row r="22" spans="1:52" ht="18" customHeight="1">
      <c r="A22" s="19"/>
      <c r="D22" s="459" t="s">
        <v>46</v>
      </c>
      <c r="E22" s="460"/>
      <c r="F22" s="460"/>
      <c r="G22" s="460"/>
      <c r="H22" s="460"/>
      <c r="I22" s="460"/>
      <c r="J22" s="460"/>
      <c r="K22" s="460"/>
      <c r="L22" s="460"/>
      <c r="M22" s="460"/>
      <c r="N22" s="460"/>
      <c r="O22" s="460"/>
      <c r="P22" s="460"/>
      <c r="Q22" s="460"/>
      <c r="R22" s="461"/>
      <c r="S22" s="459" t="s">
        <v>421</v>
      </c>
      <c r="T22" s="460"/>
      <c r="U22" s="460"/>
      <c r="V22" s="460"/>
      <c r="W22" s="460"/>
      <c r="X22" s="460"/>
      <c r="Y22" s="460"/>
      <c r="Z22" s="460"/>
      <c r="AA22" s="460"/>
      <c r="AB22" s="460"/>
      <c r="AC22" s="460"/>
      <c r="AD22" s="460"/>
      <c r="AE22" s="460"/>
      <c r="AF22" s="460"/>
      <c r="AG22" s="460"/>
      <c r="AH22" s="460"/>
      <c r="AI22" s="461"/>
      <c r="AJ22" s="459" t="s">
        <v>47</v>
      </c>
      <c r="AK22" s="460"/>
      <c r="AL22" s="460"/>
      <c r="AM22" s="460"/>
      <c r="AN22" s="460"/>
      <c r="AO22" s="460"/>
      <c r="AP22" s="460"/>
      <c r="AQ22" s="460"/>
      <c r="AR22" s="460"/>
      <c r="AS22" s="460"/>
      <c r="AT22" s="460"/>
      <c r="AU22" s="460"/>
      <c r="AV22" s="460"/>
      <c r="AW22" s="460"/>
      <c r="AX22" s="460"/>
      <c r="AY22" s="460"/>
      <c r="AZ22" s="461"/>
    </row>
    <row r="23" spans="1:52" ht="18" customHeight="1">
      <c r="A23" s="19"/>
      <c r="B23" s="19"/>
      <c r="C23" s="19"/>
      <c r="D23" s="21"/>
      <c r="E23" s="22"/>
      <c r="F23" s="22"/>
      <c r="G23" s="22"/>
      <c r="H23" s="22"/>
      <c r="I23" s="22"/>
      <c r="J23" s="22"/>
      <c r="K23" s="22"/>
      <c r="L23" s="22"/>
      <c r="M23" s="22"/>
      <c r="N23" s="22"/>
      <c r="O23" s="22"/>
      <c r="P23" s="22"/>
      <c r="Q23" s="22"/>
      <c r="R23" s="23"/>
      <c r="S23" s="21"/>
      <c r="T23" s="22"/>
      <c r="U23" s="22"/>
      <c r="V23" s="22"/>
      <c r="W23" s="22"/>
      <c r="X23" s="22"/>
      <c r="Y23" s="22"/>
      <c r="Z23" s="22"/>
      <c r="AA23" s="22"/>
      <c r="AB23" s="22"/>
      <c r="AC23" s="22"/>
      <c r="AD23" s="22"/>
      <c r="AE23" s="22"/>
      <c r="AF23" s="22"/>
      <c r="AG23" s="22"/>
      <c r="AH23" s="22"/>
      <c r="AI23" s="23"/>
      <c r="AJ23" s="261"/>
      <c r="AK23" s="262"/>
      <c r="AL23" s="262"/>
      <c r="AM23" s="262"/>
      <c r="AN23" s="262"/>
      <c r="AO23" s="262"/>
      <c r="AP23" s="262"/>
      <c r="AQ23" s="262"/>
      <c r="AR23" s="262"/>
      <c r="AS23" s="262"/>
      <c r="AT23" s="262"/>
      <c r="AU23" s="262"/>
      <c r="AV23" s="262"/>
      <c r="AW23" s="262"/>
      <c r="AX23" s="262"/>
      <c r="AY23" s="262"/>
      <c r="AZ23" s="263"/>
    </row>
    <row r="24" spans="1:52" ht="18" customHeight="1">
      <c r="A24" s="19"/>
      <c r="B24" s="19"/>
      <c r="C24" s="19"/>
      <c r="D24" s="471" t="s">
        <v>273</v>
      </c>
      <c r="E24" s="472"/>
      <c r="F24" s="472"/>
      <c r="G24" s="472"/>
      <c r="H24" s="472"/>
      <c r="I24" s="472"/>
      <c r="J24" s="472"/>
      <c r="K24" s="472"/>
      <c r="L24" s="472"/>
      <c r="M24" s="472"/>
      <c r="N24" s="472"/>
      <c r="O24" s="472"/>
      <c r="P24" s="472"/>
      <c r="Q24" s="472"/>
      <c r="R24" s="473"/>
      <c r="S24" s="456">
        <f>+'【郵送】第１号様式（１）－２ 積算内訳書'!F70</f>
        <v>0</v>
      </c>
      <c r="T24" s="457"/>
      <c r="U24" s="457"/>
      <c r="V24" s="457"/>
      <c r="W24" s="457"/>
      <c r="X24" s="457"/>
      <c r="Y24" s="457"/>
      <c r="Z24" s="457"/>
      <c r="AA24" s="457"/>
      <c r="AB24" s="457"/>
      <c r="AC24" s="457"/>
      <c r="AD24" s="457"/>
      <c r="AE24" s="457"/>
      <c r="AF24" s="457"/>
      <c r="AG24" s="457"/>
      <c r="AH24" s="457"/>
      <c r="AI24" s="458"/>
      <c r="AJ24" s="462"/>
      <c r="AK24" s="463"/>
      <c r="AL24" s="463"/>
      <c r="AM24" s="463"/>
      <c r="AN24" s="463"/>
      <c r="AO24" s="463"/>
      <c r="AP24" s="463"/>
      <c r="AQ24" s="463"/>
      <c r="AR24" s="463"/>
      <c r="AS24" s="463"/>
      <c r="AT24" s="463"/>
      <c r="AU24" s="463"/>
      <c r="AV24" s="463"/>
      <c r="AW24" s="463"/>
      <c r="AX24" s="463"/>
      <c r="AY24" s="463"/>
      <c r="AZ24" s="464"/>
    </row>
    <row r="25" spans="1:52" ht="18" customHeight="1">
      <c r="A25" s="19"/>
      <c r="B25" s="19"/>
      <c r="C25" s="19"/>
      <c r="D25" s="471"/>
      <c r="E25" s="472"/>
      <c r="F25" s="472"/>
      <c r="G25" s="472"/>
      <c r="H25" s="472"/>
      <c r="I25" s="472"/>
      <c r="J25" s="472"/>
      <c r="K25" s="472"/>
      <c r="L25" s="472"/>
      <c r="M25" s="472"/>
      <c r="N25" s="472"/>
      <c r="O25" s="472"/>
      <c r="P25" s="472"/>
      <c r="Q25" s="472"/>
      <c r="R25" s="473"/>
      <c r="S25" s="24"/>
      <c r="T25" s="19"/>
      <c r="U25" s="19"/>
      <c r="V25" s="19"/>
      <c r="W25" s="19"/>
      <c r="X25" s="19"/>
      <c r="Y25" s="19"/>
      <c r="Z25" s="19"/>
      <c r="AA25" s="19"/>
      <c r="AB25" s="19"/>
      <c r="AC25" s="19"/>
      <c r="AD25" s="19"/>
      <c r="AE25" s="19"/>
      <c r="AF25" s="19"/>
      <c r="AG25" s="19"/>
      <c r="AH25" s="19"/>
      <c r="AI25" s="25"/>
      <c r="AJ25" s="462"/>
      <c r="AK25" s="463"/>
      <c r="AL25" s="463"/>
      <c r="AM25" s="463"/>
      <c r="AN25" s="463"/>
      <c r="AO25" s="463"/>
      <c r="AP25" s="463"/>
      <c r="AQ25" s="463"/>
      <c r="AR25" s="463"/>
      <c r="AS25" s="463"/>
      <c r="AT25" s="463"/>
      <c r="AU25" s="463"/>
      <c r="AV25" s="463"/>
      <c r="AW25" s="463"/>
      <c r="AX25" s="463"/>
      <c r="AY25" s="463"/>
      <c r="AZ25" s="464"/>
    </row>
    <row r="26" spans="1:52" ht="18" customHeight="1">
      <c r="A26" s="19"/>
      <c r="B26" s="19"/>
      <c r="C26" s="19"/>
      <c r="D26" s="24"/>
      <c r="E26" s="19"/>
      <c r="F26" s="19"/>
      <c r="G26" s="19"/>
      <c r="H26" s="19"/>
      <c r="I26" s="19"/>
      <c r="J26" s="19"/>
      <c r="K26" s="19"/>
      <c r="L26" s="19"/>
      <c r="M26" s="19"/>
      <c r="N26" s="19"/>
      <c r="O26" s="19"/>
      <c r="P26" s="19"/>
      <c r="Q26" s="19"/>
      <c r="R26" s="25"/>
      <c r="S26" s="24"/>
      <c r="T26" s="19"/>
      <c r="U26" s="19"/>
      <c r="V26" s="19"/>
      <c r="W26" s="19"/>
      <c r="X26" s="19"/>
      <c r="Y26" s="19"/>
      <c r="Z26" s="19"/>
      <c r="AA26" s="19"/>
      <c r="AB26" s="19"/>
      <c r="AC26" s="19"/>
      <c r="AD26" s="19"/>
      <c r="AE26" s="19"/>
      <c r="AF26" s="19"/>
      <c r="AG26" s="19"/>
      <c r="AH26" s="19"/>
      <c r="AI26" s="25"/>
      <c r="AJ26" s="462"/>
      <c r="AK26" s="463"/>
      <c r="AL26" s="463"/>
      <c r="AM26" s="463"/>
      <c r="AN26" s="463"/>
      <c r="AO26" s="463"/>
      <c r="AP26" s="463"/>
      <c r="AQ26" s="463"/>
      <c r="AR26" s="463"/>
      <c r="AS26" s="463"/>
      <c r="AT26" s="463"/>
      <c r="AU26" s="463"/>
      <c r="AV26" s="463"/>
      <c r="AW26" s="463"/>
      <c r="AX26" s="463"/>
      <c r="AY26" s="463"/>
      <c r="AZ26" s="464"/>
    </row>
    <row r="27" spans="1:52" ht="18" customHeight="1">
      <c r="A27" s="19"/>
      <c r="B27" s="19"/>
      <c r="C27" s="19"/>
      <c r="D27" s="259"/>
      <c r="R27" s="260"/>
      <c r="AJ27" s="462"/>
      <c r="AK27" s="463"/>
      <c r="AL27" s="463"/>
      <c r="AM27" s="463"/>
      <c r="AN27" s="463"/>
      <c r="AO27" s="463"/>
      <c r="AP27" s="463"/>
      <c r="AQ27" s="463"/>
      <c r="AR27" s="463"/>
      <c r="AS27" s="463"/>
      <c r="AT27" s="463"/>
      <c r="AU27" s="463"/>
      <c r="AV27" s="463"/>
      <c r="AW27" s="463"/>
      <c r="AX27" s="463"/>
      <c r="AY27" s="463"/>
      <c r="AZ27" s="464"/>
    </row>
    <row r="28" spans="1:52" ht="18" customHeight="1">
      <c r="A28" s="19"/>
      <c r="B28" s="19"/>
      <c r="C28" s="19"/>
      <c r="D28" s="259"/>
      <c r="R28" s="260"/>
      <c r="S28" s="19"/>
      <c r="T28" s="19"/>
      <c r="U28" s="19"/>
      <c r="V28" s="19"/>
      <c r="W28" s="19"/>
      <c r="X28" s="19"/>
      <c r="Y28" s="19"/>
      <c r="Z28" s="19"/>
      <c r="AA28" s="19"/>
      <c r="AB28" s="19"/>
      <c r="AC28" s="19"/>
      <c r="AD28" s="19"/>
      <c r="AE28" s="19"/>
      <c r="AF28" s="19"/>
      <c r="AG28" s="19"/>
      <c r="AH28" s="19"/>
      <c r="AI28" s="25"/>
      <c r="AJ28" s="462"/>
      <c r="AK28" s="463"/>
      <c r="AL28" s="463"/>
      <c r="AM28" s="463"/>
      <c r="AN28" s="463"/>
      <c r="AO28" s="463"/>
      <c r="AP28" s="463"/>
      <c r="AQ28" s="463"/>
      <c r="AR28" s="463"/>
      <c r="AS28" s="463"/>
      <c r="AT28" s="463"/>
      <c r="AU28" s="463"/>
      <c r="AV28" s="463"/>
      <c r="AW28" s="463"/>
      <c r="AX28" s="463"/>
      <c r="AY28" s="463"/>
      <c r="AZ28" s="464"/>
    </row>
    <row r="29" spans="1:52" ht="18" customHeight="1">
      <c r="A29" s="19"/>
      <c r="B29" s="19"/>
      <c r="C29" s="19"/>
      <c r="D29" s="24"/>
      <c r="E29" s="19"/>
      <c r="F29" s="19"/>
      <c r="G29" s="19"/>
      <c r="H29" s="19"/>
      <c r="I29" s="19"/>
      <c r="J29" s="19"/>
      <c r="K29" s="19"/>
      <c r="L29" s="19"/>
      <c r="M29" s="19"/>
      <c r="N29" s="19"/>
      <c r="O29" s="19"/>
      <c r="P29" s="19"/>
      <c r="Q29" s="19"/>
      <c r="R29" s="25"/>
      <c r="S29" s="24"/>
      <c r="T29" s="19"/>
      <c r="U29" s="19"/>
      <c r="V29" s="19"/>
      <c r="W29" s="19"/>
      <c r="X29" s="19"/>
      <c r="Y29" s="19"/>
      <c r="Z29" s="19"/>
      <c r="AA29" s="19"/>
      <c r="AB29" s="19"/>
      <c r="AC29" s="19"/>
      <c r="AD29" s="19"/>
      <c r="AE29" s="19"/>
      <c r="AF29" s="19"/>
      <c r="AG29" s="19"/>
      <c r="AH29" s="19"/>
      <c r="AI29" s="25"/>
      <c r="AJ29" s="462"/>
      <c r="AK29" s="463"/>
      <c r="AL29" s="463"/>
      <c r="AM29" s="463"/>
      <c r="AN29" s="463"/>
      <c r="AO29" s="463"/>
      <c r="AP29" s="463"/>
      <c r="AQ29" s="463"/>
      <c r="AR29" s="463"/>
      <c r="AS29" s="463"/>
      <c r="AT29" s="463"/>
      <c r="AU29" s="463"/>
      <c r="AV29" s="463"/>
      <c r="AW29" s="463"/>
      <c r="AX29" s="463"/>
      <c r="AY29" s="463"/>
      <c r="AZ29" s="464"/>
    </row>
    <row r="30" spans="1:52" ht="18" customHeight="1">
      <c r="A30" s="19"/>
      <c r="B30" s="19"/>
      <c r="C30" s="19"/>
      <c r="D30" s="471"/>
      <c r="E30" s="472"/>
      <c r="F30" s="472"/>
      <c r="G30" s="472"/>
      <c r="H30" s="472"/>
      <c r="I30" s="472"/>
      <c r="J30" s="472"/>
      <c r="K30" s="472"/>
      <c r="L30" s="472"/>
      <c r="M30" s="472"/>
      <c r="N30" s="472"/>
      <c r="O30" s="472"/>
      <c r="P30" s="472"/>
      <c r="Q30" s="472"/>
      <c r="R30" s="473"/>
      <c r="S30" s="24"/>
      <c r="T30" s="19"/>
      <c r="U30" s="19"/>
      <c r="V30" s="19"/>
      <c r="W30" s="19"/>
      <c r="X30" s="19"/>
      <c r="Y30" s="19"/>
      <c r="Z30" s="19"/>
      <c r="AA30" s="19"/>
      <c r="AB30" s="19"/>
      <c r="AC30" s="19"/>
      <c r="AD30" s="19"/>
      <c r="AE30" s="19"/>
      <c r="AF30" s="19"/>
      <c r="AG30" s="19"/>
      <c r="AH30" s="19"/>
      <c r="AI30" s="25"/>
      <c r="AJ30" s="462"/>
      <c r="AK30" s="463"/>
      <c r="AL30" s="463"/>
      <c r="AM30" s="463"/>
      <c r="AN30" s="463"/>
      <c r="AO30" s="463"/>
      <c r="AP30" s="463"/>
      <c r="AQ30" s="463"/>
      <c r="AR30" s="463"/>
      <c r="AS30" s="463"/>
      <c r="AT30" s="463"/>
      <c r="AU30" s="463"/>
      <c r="AV30" s="463"/>
      <c r="AW30" s="463"/>
      <c r="AX30" s="463"/>
      <c r="AY30" s="463"/>
      <c r="AZ30" s="464"/>
    </row>
    <row r="31" spans="1:52" ht="18" customHeight="1">
      <c r="A31" s="19"/>
      <c r="B31" s="19"/>
      <c r="C31" s="19"/>
      <c r="D31" s="29"/>
      <c r="E31" s="30"/>
      <c r="F31" s="19"/>
      <c r="G31" s="19"/>
      <c r="H31" s="19"/>
      <c r="I31" s="19"/>
      <c r="J31" s="19"/>
      <c r="K31" s="19"/>
      <c r="L31" s="19"/>
      <c r="M31" s="19"/>
      <c r="N31" s="19"/>
      <c r="O31" s="19"/>
      <c r="P31" s="19"/>
      <c r="Q31" s="19"/>
      <c r="R31" s="25"/>
      <c r="S31" s="24"/>
      <c r="T31" s="19"/>
      <c r="U31" s="19"/>
      <c r="V31" s="19"/>
      <c r="W31" s="19"/>
      <c r="X31" s="19"/>
      <c r="Y31" s="19"/>
      <c r="Z31" s="19"/>
      <c r="AA31" s="19"/>
      <c r="AB31" s="19"/>
      <c r="AC31" s="19"/>
      <c r="AD31" s="19"/>
      <c r="AE31" s="19"/>
      <c r="AF31" s="19"/>
      <c r="AG31" s="19"/>
      <c r="AH31" s="19"/>
      <c r="AI31" s="25"/>
      <c r="AJ31" s="465"/>
      <c r="AK31" s="466"/>
      <c r="AL31" s="466"/>
      <c r="AM31" s="466"/>
      <c r="AN31" s="466"/>
      <c r="AO31" s="466"/>
      <c r="AP31" s="466"/>
      <c r="AQ31" s="466"/>
      <c r="AR31" s="466"/>
      <c r="AS31" s="466"/>
      <c r="AT31" s="466"/>
      <c r="AU31" s="466"/>
      <c r="AV31" s="466"/>
      <c r="AW31" s="466"/>
      <c r="AX31" s="466"/>
      <c r="AY31" s="466"/>
      <c r="AZ31" s="467"/>
    </row>
    <row r="32" spans="1:52" ht="18" customHeight="1">
      <c r="A32" s="19"/>
      <c r="D32" s="459" t="s">
        <v>50</v>
      </c>
      <c r="E32" s="460"/>
      <c r="F32" s="460"/>
      <c r="G32" s="460"/>
      <c r="H32" s="460"/>
      <c r="I32" s="460"/>
      <c r="J32" s="460"/>
      <c r="K32" s="460"/>
      <c r="L32" s="460"/>
      <c r="M32" s="460"/>
      <c r="N32" s="460"/>
      <c r="O32" s="460"/>
      <c r="P32" s="460"/>
      <c r="Q32" s="460"/>
      <c r="R32" s="461"/>
      <c r="S32" s="468">
        <f>S24</f>
        <v>0</v>
      </c>
      <c r="T32" s="469"/>
      <c r="U32" s="469"/>
      <c r="V32" s="469"/>
      <c r="W32" s="469"/>
      <c r="X32" s="469"/>
      <c r="Y32" s="469"/>
      <c r="Z32" s="469"/>
      <c r="AA32" s="469"/>
      <c r="AB32" s="469"/>
      <c r="AC32" s="469"/>
      <c r="AD32" s="469"/>
      <c r="AE32" s="469"/>
      <c r="AF32" s="469"/>
      <c r="AG32" s="469"/>
      <c r="AH32" s="469"/>
      <c r="AI32" s="470"/>
      <c r="AJ32" s="26"/>
      <c r="AK32" s="27"/>
      <c r="AL32" s="27"/>
      <c r="AM32" s="27"/>
      <c r="AN32" s="27"/>
      <c r="AO32" s="27"/>
      <c r="AP32" s="27"/>
      <c r="AQ32" s="27"/>
      <c r="AR32" s="27"/>
      <c r="AS32" s="27"/>
      <c r="AT32" s="27"/>
      <c r="AU32" s="27"/>
      <c r="AV32" s="27"/>
      <c r="AW32" s="27"/>
      <c r="AX32" s="27"/>
      <c r="AY32" s="27"/>
      <c r="AZ32" s="28"/>
    </row>
    <row r="33" spans="1:52" ht="18" customHeight="1">
      <c r="A33" s="19"/>
      <c r="B33" s="19"/>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row>
    <row r="34" spans="1:52" ht="18" customHeight="1">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row>
    <row r="35" spans="1:52" ht="18" customHeight="1">
      <c r="A35" s="19"/>
      <c r="B35" s="19" t="s">
        <v>52</v>
      </c>
      <c r="C35" s="19" t="s">
        <v>53</v>
      </c>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row>
    <row r="36" spans="1:52" ht="18" customHeight="1">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row>
    <row r="37" spans="1:52" ht="18" customHeight="1">
      <c r="A37" s="19"/>
      <c r="B37" s="19"/>
      <c r="C37" s="476" t="s">
        <v>311</v>
      </c>
      <c r="D37" s="476"/>
      <c r="E37" s="476"/>
      <c r="F37" s="476"/>
      <c r="G37" s="476"/>
      <c r="H37" s="476"/>
      <c r="I37" s="476"/>
      <c r="J37" s="476"/>
      <c r="K37" s="476"/>
      <c r="L37" s="476"/>
      <c r="M37" s="476"/>
      <c r="N37" s="476"/>
      <c r="O37" s="476"/>
      <c r="P37" s="476"/>
      <c r="Q37" s="476"/>
      <c r="R37" s="476"/>
      <c r="S37" s="476"/>
      <c r="T37" s="476"/>
      <c r="U37" s="476"/>
      <c r="V37" s="476"/>
      <c r="W37" s="476"/>
      <c r="X37" s="476"/>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row>
    <row r="38" spans="1:52" ht="18" customHeight="1">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row>
    <row r="39" spans="1:52" ht="18" customHeight="1">
      <c r="A39" s="19"/>
      <c r="B39" s="19"/>
      <c r="C39" s="478" t="s">
        <v>2</v>
      </c>
      <c r="D39" s="478"/>
      <c r="E39" s="478"/>
      <c r="F39" s="478"/>
      <c r="G39" s="478"/>
      <c r="H39" s="478"/>
      <c r="I39" s="478"/>
      <c r="J39" s="478"/>
      <c r="K39" s="478"/>
      <c r="L39" s="478" t="str">
        <f>IF(基本情報!B51="","基本情報の第１の「２　法人名」を入力してください",基本情報!B51)</f>
        <v>基本情報の第１の「２　法人名」を入力してください</v>
      </c>
      <c r="M39" s="478"/>
      <c r="N39" s="478"/>
      <c r="O39" s="478"/>
      <c r="P39" s="478"/>
      <c r="Q39" s="478"/>
      <c r="R39" s="478"/>
      <c r="S39" s="478"/>
      <c r="T39" s="478"/>
      <c r="U39" s="478"/>
      <c r="V39" s="478"/>
      <c r="W39" s="478"/>
      <c r="X39" s="478"/>
      <c r="Y39" s="478"/>
      <c r="Z39" s="478"/>
      <c r="AA39" s="478"/>
      <c r="AB39" s="478"/>
      <c r="AC39" s="478"/>
      <c r="AD39" s="478"/>
      <c r="AE39" s="478"/>
      <c r="AF39" s="478"/>
      <c r="AG39" s="478"/>
      <c r="AH39" s="478"/>
      <c r="AI39" s="478"/>
      <c r="AJ39" s="478"/>
      <c r="AK39" s="478"/>
      <c r="AL39" s="478"/>
      <c r="AM39" s="478"/>
      <c r="AN39" s="478"/>
      <c r="AO39" s="478"/>
      <c r="AP39" s="478"/>
      <c r="AQ39" s="478"/>
      <c r="AR39" s="478"/>
      <c r="AS39" s="478"/>
      <c r="AT39" s="478"/>
      <c r="AU39" s="478"/>
      <c r="AV39" s="478"/>
      <c r="AW39" s="478"/>
      <c r="AX39" s="478"/>
      <c r="AY39" s="478"/>
      <c r="AZ39" s="478"/>
    </row>
    <row r="40" spans="1:52" ht="18" customHeight="1">
      <c r="A40" s="19"/>
      <c r="B40" s="19"/>
      <c r="C40" s="19"/>
      <c r="D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20"/>
      <c r="AE40" s="20"/>
      <c r="AF40" s="20"/>
      <c r="AG40" s="20"/>
      <c r="AH40" s="20"/>
      <c r="AI40" s="20"/>
      <c r="AJ40" s="20"/>
      <c r="AK40" s="20"/>
      <c r="AL40" s="20"/>
      <c r="AM40" s="20"/>
      <c r="AO40" s="20"/>
      <c r="AP40" s="20"/>
      <c r="AQ40" s="20"/>
      <c r="AR40" s="20"/>
      <c r="AS40" s="20"/>
    </row>
    <row r="41" spans="1:52" ht="18" customHeight="1">
      <c r="A41" s="19"/>
      <c r="B41" s="19"/>
      <c r="C41" s="477" t="s">
        <v>116</v>
      </c>
      <c r="D41" s="477"/>
      <c r="E41" s="477"/>
      <c r="F41" s="477"/>
      <c r="G41" s="477"/>
      <c r="H41" s="477"/>
      <c r="I41" s="477"/>
      <c r="J41" s="477"/>
      <c r="K41" s="477"/>
      <c r="L41" s="479" t="str">
        <f>IF(OR(基本情報!B52="",基本情報!B53=""),"基本情報の「第１の３、４代表者職・氏名」を入力してください",基本情報!B52&amp;"　"&amp;基本情報!B53)</f>
        <v>基本情報の「第１の３、４代表者職・氏名」を入力してください</v>
      </c>
      <c r="M41" s="479"/>
      <c r="N41" s="479"/>
      <c r="O41" s="479"/>
      <c r="P41" s="479"/>
      <c r="Q41" s="479"/>
      <c r="R41" s="479"/>
      <c r="S41" s="479"/>
      <c r="T41" s="479"/>
      <c r="U41" s="479"/>
      <c r="V41" s="479"/>
      <c r="W41" s="479"/>
      <c r="X41" s="479"/>
      <c r="Y41" s="479"/>
      <c r="Z41" s="479"/>
      <c r="AA41" s="479"/>
      <c r="AB41" s="479"/>
      <c r="AC41" s="479"/>
      <c r="AD41" s="479"/>
      <c r="AE41" s="479"/>
      <c r="AF41" s="479"/>
      <c r="AG41" s="479"/>
      <c r="AH41" s="479"/>
      <c r="AI41" s="479"/>
      <c r="AJ41" s="479"/>
      <c r="AK41" s="479"/>
      <c r="AL41" s="479"/>
      <c r="AM41" s="479"/>
      <c r="AN41" s="479"/>
      <c r="AO41" s="479"/>
      <c r="AP41" s="479"/>
      <c r="AQ41" s="478" t="s">
        <v>3</v>
      </c>
      <c r="AR41" s="480"/>
      <c r="AS41" s="19"/>
      <c r="AT41" s="19"/>
      <c r="AU41" s="19"/>
      <c r="AV41" s="19"/>
      <c r="AW41" s="19"/>
      <c r="AX41" s="19"/>
      <c r="AY41" s="19"/>
      <c r="AZ41" s="19"/>
    </row>
    <row r="42" spans="1:52" ht="18"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row>
    <row r="43" spans="1:52">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N43" s="19"/>
      <c r="AO43" s="19"/>
      <c r="AP43" s="19"/>
      <c r="AQ43" s="19"/>
      <c r="AR43" s="19"/>
      <c r="AS43" s="19"/>
      <c r="AT43" s="19"/>
      <c r="AU43" s="19"/>
      <c r="AV43" s="19"/>
      <c r="AW43" s="19"/>
      <c r="AX43" s="19"/>
      <c r="AY43" s="19"/>
      <c r="AZ43" s="19"/>
    </row>
    <row r="44" spans="1:52">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row>
    <row r="45" spans="1:52">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row>
    <row r="46" spans="1:52">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row>
    <row r="47" spans="1:52">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row>
    <row r="48" spans="1:52">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row>
    <row r="49" spans="1:52">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row>
    <row r="50" spans="1:52">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row>
    <row r="51" spans="1:52">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row>
    <row r="52" spans="1:52">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row>
    <row r="53" spans="1:52">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row>
    <row r="54" spans="1:52">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row>
    <row r="55" spans="1:52">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6" spans="1:52">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row>
    <row r="57" spans="1:52">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row>
    <row r="58" spans="1:52">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row>
    <row r="59" spans="1:52">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row>
    <row r="60" spans="1:52">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row>
    <row r="61" spans="1:52">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row>
    <row r="62" spans="1:52">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row>
    <row r="63" spans="1:52">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row>
    <row r="64" spans="1:52">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row>
    <row r="65" spans="1:52">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row>
    <row r="66" spans="1:52">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row>
    <row r="67" spans="1:52">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row>
    <row r="68" spans="1:52">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row>
    <row r="69" spans="1:52">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row>
    <row r="70" spans="1:52">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row>
    <row r="71" spans="1:52">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row>
    <row r="72" spans="1:52">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row>
    <row r="73" spans="1:52">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row>
    <row r="74" spans="1:52">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row>
    <row r="75" spans="1:52">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row>
    <row r="76" spans="1:52">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row>
    <row r="77" spans="1:52">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row>
    <row r="78" spans="1:52">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row>
    <row r="79" spans="1:52">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row>
    <row r="80" spans="1:52">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row>
    <row r="81" spans="1:52">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row>
    <row r="82" spans="1:52">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row>
    <row r="83" spans="1:52">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row>
    <row r="84" spans="1:52">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row>
    <row r="85" spans="1:52">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row>
    <row r="86" spans="1:52">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row>
    <row r="87" spans="1:52">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row>
    <row r="88" spans="1:52">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row>
    <row r="89" spans="1:52">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row>
    <row r="90" spans="1:52">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row>
    <row r="91" spans="1:52">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row>
    <row r="92" spans="1:52">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row>
    <row r="93" spans="1:52">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row>
    <row r="94" spans="1:52">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row>
    <row r="95" spans="1:52">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row>
    <row r="96" spans="1:52">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row>
    <row r="97" spans="1:52">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row>
    <row r="98" spans="1:52">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row>
    <row r="99" spans="1:52">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row>
    <row r="100" spans="1:52">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row>
    <row r="101" spans="1:52">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row>
    <row r="102" spans="1:52">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row>
    <row r="103" spans="1:52">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row>
    <row r="104" spans="1:52">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row>
    <row r="105" spans="1:52">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row>
    <row r="106" spans="1:52">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row>
    <row r="107" spans="1:52">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row>
    <row r="108" spans="1:52">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row>
    <row r="109" spans="1:52">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row>
    <row r="110" spans="1:52">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row>
    <row r="111" spans="1:52">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2" spans="1:52">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row>
    <row r="113" spans="1:52">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row>
    <row r="114" spans="1:52">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row>
    <row r="115" spans="1:52">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row>
    <row r="116" spans="1:52">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row>
    <row r="117" spans="1:52">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row>
    <row r="118" spans="1:52">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spans="1:52">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spans="1:52">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spans="1:52">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spans="1:52">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spans="1:52">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spans="1:52">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spans="1:52">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spans="1:52">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spans="1:52">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spans="1:52">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spans="1:52">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spans="1:52">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spans="1:52">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spans="1:52">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spans="1:52">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spans="1:52">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spans="1:52">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sheetData>
  <sheetProtection sheet="1" selectLockedCells="1"/>
  <mergeCells count="32">
    <mergeCell ref="C37:X37"/>
    <mergeCell ref="C41:K41"/>
    <mergeCell ref="L39:AZ39"/>
    <mergeCell ref="C39:K39"/>
    <mergeCell ref="L41:AP41"/>
    <mergeCell ref="AQ41:AR41"/>
    <mergeCell ref="AJ24:AZ31"/>
    <mergeCell ref="S18:AI18"/>
    <mergeCell ref="D16:R16"/>
    <mergeCell ref="Y1:AE1"/>
    <mergeCell ref="AF1:AZ1"/>
    <mergeCell ref="A4:AZ4"/>
    <mergeCell ref="D8:R8"/>
    <mergeCell ref="S8:AI8"/>
    <mergeCell ref="AJ8:AZ8"/>
    <mergeCell ref="S16:AI16"/>
    <mergeCell ref="AJ22:AZ22"/>
    <mergeCell ref="D22:R22"/>
    <mergeCell ref="S22:AI22"/>
    <mergeCell ref="AJ10:AZ12"/>
    <mergeCell ref="D10:R10"/>
    <mergeCell ref="S10:AI10"/>
    <mergeCell ref="D32:R32"/>
    <mergeCell ref="S32:AI32"/>
    <mergeCell ref="D24:R25"/>
    <mergeCell ref="S24:AI24"/>
    <mergeCell ref="D30:R30"/>
    <mergeCell ref="D13:R13"/>
    <mergeCell ref="S13:AI13"/>
    <mergeCell ref="D18:R18"/>
    <mergeCell ref="AJ13:AZ15"/>
    <mergeCell ref="AJ16:AZ17"/>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249977111117893"/>
    <pageSetUpPr fitToPage="1"/>
  </sheetPr>
  <dimension ref="B1:AN22"/>
  <sheetViews>
    <sheetView view="pageBreakPreview" zoomScale="85" zoomScaleNormal="100" zoomScaleSheetLayoutView="85" workbookViewId="0">
      <selection activeCell="G16" sqref="G16"/>
    </sheetView>
  </sheetViews>
  <sheetFormatPr defaultRowHeight="13.2"/>
  <cols>
    <col min="1" max="1" width="1.109375" customWidth="1"/>
    <col min="2" max="2" width="27" customWidth="1"/>
    <col min="3" max="3" width="21" customWidth="1"/>
    <col min="4" max="4" width="17.44140625" customWidth="1"/>
    <col min="5" max="5" width="17.77734375" customWidth="1"/>
    <col min="6" max="11" width="15.6640625" customWidth="1"/>
    <col min="12" max="12" width="1" customWidth="1"/>
  </cols>
  <sheetData>
    <row r="1" spans="2:40" ht="13.5" customHeight="1">
      <c r="B1" s="2" t="s">
        <v>54</v>
      </c>
      <c r="C1" s="2"/>
      <c r="D1" s="3"/>
      <c r="E1" s="3"/>
      <c r="F1" s="3"/>
      <c r="G1" s="3"/>
      <c r="H1" s="58" t="s">
        <v>110</v>
      </c>
      <c r="I1" s="481" t="str">
        <f>IF(基本情報!B62="","",基本情報!B62)</f>
        <v/>
      </c>
      <c r="J1" s="481"/>
      <c r="K1" s="481"/>
      <c r="L1" s="265"/>
      <c r="M1" s="3"/>
      <c r="N1" s="3"/>
      <c r="O1" s="3"/>
      <c r="P1" s="3"/>
      <c r="Q1" s="3"/>
      <c r="R1" s="3"/>
      <c r="S1" s="3"/>
      <c r="T1" s="3"/>
      <c r="U1" s="3"/>
      <c r="V1" s="3"/>
      <c r="W1" s="3"/>
      <c r="X1" s="3"/>
      <c r="Y1" s="3"/>
      <c r="Z1" s="3"/>
      <c r="AA1" s="3"/>
      <c r="AB1" s="3"/>
      <c r="AC1" s="3"/>
      <c r="AD1" s="3"/>
      <c r="AE1" s="3"/>
      <c r="AF1" s="3"/>
      <c r="AG1" s="3"/>
      <c r="AH1" s="3"/>
      <c r="AI1" s="3"/>
      <c r="AJ1" s="3"/>
      <c r="AK1" s="3"/>
      <c r="AL1" s="3"/>
      <c r="AM1" s="3"/>
      <c r="AN1" s="3"/>
    </row>
    <row r="2" spans="2:40" ht="13.5" customHeight="1">
      <c r="B2" s="2"/>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row>
    <row r="3" spans="2:40" ht="13.5" customHeight="1">
      <c r="B3" s="2"/>
      <c r="C3" s="2"/>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2:40" ht="13.5" customHeight="1">
      <c r="B4" s="2"/>
      <c r="C4" s="2"/>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row>
    <row r="5" spans="2:40" ht="13.5" customHeight="1">
      <c r="B5" s="2"/>
      <c r="C5" s="2"/>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row>
    <row r="6" spans="2:40" ht="27" customHeight="1">
      <c r="B6" s="489" t="s">
        <v>451</v>
      </c>
      <c r="C6" s="489"/>
      <c r="D6" s="490"/>
      <c r="E6" s="490"/>
      <c r="F6" s="490"/>
      <c r="G6" s="490"/>
      <c r="H6" s="490"/>
      <c r="I6" s="490"/>
      <c r="J6" s="490"/>
      <c r="K6" s="490"/>
      <c r="L6" s="4"/>
      <c r="M6" s="4"/>
      <c r="N6" s="4"/>
      <c r="O6" s="4"/>
      <c r="P6" s="4"/>
      <c r="Q6" s="4"/>
      <c r="R6" s="4"/>
      <c r="S6" s="4"/>
      <c r="T6" s="4"/>
      <c r="U6" s="4"/>
      <c r="V6" s="4"/>
      <c r="W6" s="4"/>
      <c r="X6" s="4"/>
      <c r="Y6" s="4"/>
      <c r="Z6" s="4"/>
      <c r="AA6" s="4"/>
      <c r="AB6" s="4"/>
      <c r="AC6" s="4"/>
      <c r="AD6" s="4"/>
      <c r="AE6" s="4"/>
      <c r="AF6" s="4"/>
      <c r="AG6" s="4"/>
      <c r="AH6" s="4"/>
      <c r="AI6" s="4"/>
      <c r="AJ6" s="4"/>
      <c r="AK6" s="4"/>
      <c r="AL6" s="4"/>
      <c r="AM6" s="4"/>
      <c r="AN6" s="4"/>
    </row>
    <row r="7" spans="2:40" ht="27" customHeight="1">
      <c r="B7" s="489" t="s">
        <v>452</v>
      </c>
      <c r="C7" s="489"/>
      <c r="D7" s="490"/>
      <c r="E7" s="490"/>
      <c r="F7" s="490"/>
      <c r="G7" s="490"/>
      <c r="H7" s="490"/>
      <c r="I7" s="490"/>
      <c r="J7" s="490"/>
      <c r="K7" s="490"/>
      <c r="L7" s="4"/>
      <c r="M7" s="4"/>
      <c r="N7" s="4"/>
      <c r="O7" s="4"/>
      <c r="P7" s="4"/>
      <c r="Q7" s="4"/>
      <c r="R7" s="4"/>
      <c r="S7" s="4"/>
      <c r="T7" s="4"/>
      <c r="U7" s="4"/>
      <c r="V7" s="4"/>
      <c r="W7" s="4"/>
      <c r="X7" s="4"/>
      <c r="Y7" s="4"/>
      <c r="Z7" s="4"/>
      <c r="AA7" s="4"/>
      <c r="AB7" s="4"/>
      <c r="AC7" s="4"/>
      <c r="AD7" s="4"/>
      <c r="AE7" s="4"/>
      <c r="AF7" s="4"/>
      <c r="AG7" s="4"/>
      <c r="AH7" s="4"/>
      <c r="AI7" s="4"/>
      <c r="AJ7" s="4"/>
      <c r="AK7" s="4"/>
      <c r="AL7" s="4"/>
      <c r="AM7" s="4"/>
      <c r="AN7" s="4"/>
    </row>
    <row r="9" spans="2:40">
      <c r="L9" s="6"/>
    </row>
    <row r="11" spans="2:40">
      <c r="I11" s="6"/>
      <c r="K11" s="6" t="s">
        <v>16</v>
      </c>
    </row>
    <row r="12" spans="2:40" ht="16.8" thickBot="1">
      <c r="B12" s="484" t="s">
        <v>7</v>
      </c>
      <c r="C12" s="66" t="s">
        <v>72</v>
      </c>
      <c r="D12" s="66" t="s">
        <v>82</v>
      </c>
      <c r="E12" s="66" t="s">
        <v>73</v>
      </c>
      <c r="F12" s="66" t="s">
        <v>83</v>
      </c>
      <c r="G12" s="66" t="s">
        <v>74</v>
      </c>
      <c r="H12" s="66" t="s">
        <v>75</v>
      </c>
      <c r="I12" s="66" t="s">
        <v>76</v>
      </c>
      <c r="J12" s="70" t="s">
        <v>77</v>
      </c>
      <c r="K12" s="70" t="s">
        <v>78</v>
      </c>
    </row>
    <row r="13" spans="2:40" ht="33" thickTop="1">
      <c r="B13" s="485"/>
      <c r="C13" s="487" t="s">
        <v>89</v>
      </c>
      <c r="D13" s="487" t="s">
        <v>97</v>
      </c>
      <c r="E13" s="67" t="s">
        <v>98</v>
      </c>
      <c r="F13" s="487" t="s">
        <v>92</v>
      </c>
      <c r="G13" s="487" t="s">
        <v>416</v>
      </c>
      <c r="H13" s="67" t="s">
        <v>93</v>
      </c>
      <c r="I13" s="67" t="s">
        <v>86</v>
      </c>
      <c r="J13" s="491" t="s">
        <v>87</v>
      </c>
      <c r="K13" s="71" t="s">
        <v>91</v>
      </c>
    </row>
    <row r="14" spans="2:40" ht="40.200000000000003">
      <c r="B14" s="486"/>
      <c r="C14" s="488"/>
      <c r="D14" s="488"/>
      <c r="E14" s="68" t="s">
        <v>84</v>
      </c>
      <c r="F14" s="488"/>
      <c r="G14" s="488"/>
      <c r="H14" s="68" t="s">
        <v>417</v>
      </c>
      <c r="I14" s="69" t="s">
        <v>418</v>
      </c>
      <c r="J14" s="492"/>
      <c r="K14" s="72" t="s">
        <v>419</v>
      </c>
    </row>
    <row r="15" spans="2:40" ht="49.95" customHeight="1" thickBot="1">
      <c r="B15" s="5" t="s">
        <v>285</v>
      </c>
      <c r="C15" s="44">
        <f>+'【郵送】第１号様式（１）－２ 積算内訳書'!F70</f>
        <v>0</v>
      </c>
      <c r="D15" s="46">
        <f>基本情報!B104</f>
        <v>0</v>
      </c>
      <c r="E15" s="46">
        <f>C15-D15</f>
        <v>0</v>
      </c>
      <c r="F15" s="45">
        <v>2000000</v>
      </c>
      <c r="G15" s="54">
        <f>SUM(基本情報!$B$85,基本情報!$B$90,基本情報!$B$94,基本情報!$B$98)</f>
        <v>0</v>
      </c>
      <c r="H15" s="45">
        <f>F15-G15</f>
        <v>2000000</v>
      </c>
      <c r="I15" s="45">
        <f>IF(E15&gt;H15,H15,E15)</f>
        <v>0</v>
      </c>
      <c r="J15" s="73" t="s">
        <v>15</v>
      </c>
      <c r="K15" s="264">
        <f>ROUNDDOWN(I15,-3)</f>
        <v>0</v>
      </c>
    </row>
    <row r="16" spans="2:40" ht="13.8" thickTop="1"/>
    <row r="17" spans="2:4" ht="13.8" thickBot="1">
      <c r="D17" s="6" t="s">
        <v>16</v>
      </c>
    </row>
    <row r="18" spans="2:4" ht="49.95" customHeight="1" thickTop="1" thickBot="1">
      <c r="B18" s="482" t="s">
        <v>420</v>
      </c>
      <c r="C18" s="483"/>
      <c r="D18" s="74">
        <f>K15</f>
        <v>0</v>
      </c>
    </row>
    <row r="19" spans="2:4" ht="13.8" thickTop="1"/>
    <row r="22" spans="2:4">
      <c r="B22" t="s">
        <v>375</v>
      </c>
    </row>
  </sheetData>
  <sheetProtection sheet="1" selectLockedCells="1"/>
  <mergeCells count="10">
    <mergeCell ref="I1:K1"/>
    <mergeCell ref="B18:C18"/>
    <mergeCell ref="B12:B14"/>
    <mergeCell ref="D13:D14"/>
    <mergeCell ref="C13:C14"/>
    <mergeCell ref="B6:K6"/>
    <mergeCell ref="B7:K7"/>
    <mergeCell ref="J13:J14"/>
    <mergeCell ref="G13:G14"/>
    <mergeCell ref="F13:F14"/>
  </mergeCells>
  <phoneticPr fontId="2"/>
  <printOptions horizontalCentered="1"/>
  <pageMargins left="0.70866141732283472" right="0.70866141732283472" top="0.74803149606299213" bottom="0.74803149606299213" header="0.31496062992125984" footer="0.31496062992125984"/>
  <pageSetup paperSize="9" scale="50" orientation="portrait" blackAndWhite="1"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CCFFFF"/>
    <pageSetUpPr fitToPage="1"/>
  </sheetPr>
  <dimension ref="B1:Y73"/>
  <sheetViews>
    <sheetView view="pageBreakPreview" zoomScaleNormal="60" zoomScaleSheetLayoutView="100" workbookViewId="0">
      <selection activeCell="B12" sqref="B12"/>
    </sheetView>
  </sheetViews>
  <sheetFormatPr defaultColWidth="9" defaultRowHeight="13.2"/>
  <cols>
    <col min="1" max="1" width="1.44140625" style="15" customWidth="1"/>
    <col min="2" max="2" width="50.44140625" style="15" customWidth="1"/>
    <col min="3" max="3" width="16.21875" style="15" customWidth="1"/>
    <col min="4" max="4" width="12.6640625" style="15" customWidth="1"/>
    <col min="5" max="5" width="11.21875" style="15" customWidth="1"/>
    <col min="6" max="6" width="27.21875" style="15" customWidth="1"/>
    <col min="7" max="7" width="4" style="15" customWidth="1"/>
    <col min="8" max="8" width="3.88671875" style="15" customWidth="1"/>
    <col min="9" max="9" width="4.33203125" style="15" customWidth="1"/>
    <col min="10" max="10" width="3.33203125" style="15" customWidth="1"/>
    <col min="11" max="11" width="3.21875" style="15" customWidth="1"/>
    <col min="12" max="12" width="9" style="15"/>
    <col min="13" max="13" width="33.77734375" style="15" customWidth="1"/>
    <col min="14" max="14" width="16.21875" style="15" customWidth="1"/>
    <col min="15" max="15" width="17.109375" style="15" customWidth="1"/>
    <col min="16" max="16" width="15.6640625" style="15" customWidth="1"/>
    <col min="17" max="17" width="29" style="15" customWidth="1"/>
    <col min="18" max="18" width="9" style="15"/>
    <col min="19" max="19" width="6.33203125" style="15" customWidth="1"/>
    <col min="20" max="20" width="28.88671875" style="15" customWidth="1"/>
    <col min="21" max="21" width="9.44140625" style="15" bestFit="1" customWidth="1"/>
    <col min="22" max="22" width="9.109375" style="15" bestFit="1" customWidth="1"/>
    <col min="23" max="23" width="9.44140625" style="15" bestFit="1" customWidth="1"/>
    <col min="24" max="24" width="9" style="15"/>
    <col min="25" max="25" width="5.5546875" style="15" customWidth="1"/>
    <col min="26" max="16384" width="9" style="15"/>
  </cols>
  <sheetData>
    <row r="1" spans="2:25" customFormat="1" ht="13.5" customHeight="1">
      <c r="B1" s="2" t="s">
        <v>59</v>
      </c>
      <c r="C1" s="59" t="s">
        <v>110</v>
      </c>
      <c r="D1" s="499" t="str">
        <f>IF(基本情報!B62="","",基本情報!B62)</f>
        <v/>
      </c>
      <c r="E1" s="499"/>
      <c r="F1" s="499"/>
      <c r="G1" s="3"/>
      <c r="H1" s="3"/>
      <c r="I1" s="3"/>
      <c r="J1" s="124"/>
      <c r="K1" s="125"/>
      <c r="L1" s="3"/>
      <c r="M1" s="3"/>
      <c r="N1" s="3"/>
      <c r="O1" s="3"/>
      <c r="P1" s="3"/>
    </row>
    <row r="2" spans="2:25">
      <c r="B2" s="12"/>
      <c r="C2" s="12"/>
      <c r="D2" s="12"/>
      <c r="E2" s="12"/>
      <c r="F2" s="12"/>
      <c r="G2" s="12"/>
    </row>
    <row r="3" spans="2:25" ht="18" customHeight="1">
      <c r="B3" s="508" t="s">
        <v>61</v>
      </c>
      <c r="C3" s="509"/>
      <c r="D3" s="509"/>
      <c r="E3" s="509"/>
      <c r="F3" s="509"/>
      <c r="G3" s="509"/>
      <c r="L3" s="128"/>
      <c r="M3" s="129"/>
      <c r="N3" s="129"/>
      <c r="O3" s="129"/>
      <c r="P3" s="129"/>
      <c r="Q3" s="129"/>
      <c r="R3" s="130"/>
      <c r="S3" s="129"/>
      <c r="T3" s="129"/>
      <c r="U3" s="129"/>
      <c r="V3" s="129"/>
      <c r="W3" s="129"/>
      <c r="X3" s="129"/>
      <c r="Y3" s="130"/>
    </row>
    <row r="4" spans="2:25" ht="15" customHeight="1">
      <c r="B4" s="509"/>
      <c r="C4" s="509"/>
      <c r="D4" s="509"/>
      <c r="E4" s="509"/>
      <c r="F4" s="509"/>
      <c r="G4" s="509"/>
      <c r="L4" s="131"/>
      <c r="M4" s="12"/>
      <c r="N4" s="12"/>
      <c r="O4" s="12"/>
      <c r="P4" s="12"/>
      <c r="Q4" s="12"/>
      <c r="R4" s="165"/>
      <c r="T4" s="498" t="s">
        <v>288</v>
      </c>
      <c r="U4" s="498"/>
      <c r="V4" s="498"/>
      <c r="W4" s="498"/>
      <c r="X4" s="498"/>
      <c r="Y4" s="132"/>
    </row>
    <row r="5" spans="2:25" ht="9.6" customHeight="1">
      <c r="B5" s="39"/>
      <c r="C5" s="39"/>
      <c r="D5" s="39"/>
      <c r="E5" s="39"/>
      <c r="F5" s="39"/>
      <c r="G5" s="39"/>
      <c r="L5" s="166"/>
      <c r="M5" s="167"/>
      <c r="N5" s="167"/>
      <c r="O5" s="167"/>
      <c r="P5" s="167"/>
      <c r="Q5" s="167"/>
      <c r="R5" s="168"/>
      <c r="T5" s="496"/>
      <c r="U5" s="496"/>
      <c r="V5" s="496"/>
      <c r="W5" s="496"/>
      <c r="X5" s="496"/>
      <c r="Y5" s="132"/>
    </row>
    <row r="6" spans="2:25" ht="37.950000000000003" customHeight="1">
      <c r="B6" s="504" t="s">
        <v>328</v>
      </c>
      <c r="C6" s="505"/>
      <c r="D6" s="505"/>
      <c r="E6" s="505"/>
      <c r="F6" s="505"/>
      <c r="G6" s="39"/>
      <c r="L6" s="131"/>
      <c r="M6" s="510" t="s">
        <v>308</v>
      </c>
      <c r="N6" s="511"/>
      <c r="O6" s="511"/>
      <c r="P6" s="511"/>
      <c r="Q6" s="512"/>
      <c r="R6" s="168"/>
      <c r="S6" s="493" t="s">
        <v>289</v>
      </c>
      <c r="T6" s="494"/>
      <c r="U6" s="494"/>
      <c r="V6" s="494"/>
      <c r="W6" s="494"/>
      <c r="X6" s="494"/>
      <c r="Y6" s="495"/>
    </row>
    <row r="7" spans="2:25" ht="9.6" customHeight="1">
      <c r="B7" s="39"/>
      <c r="C7" s="39"/>
      <c r="D7" s="39"/>
      <c r="E7" s="39"/>
      <c r="F7" s="39"/>
      <c r="G7" s="39"/>
      <c r="L7" s="131"/>
      <c r="M7" s="162"/>
      <c r="N7" s="162"/>
      <c r="O7" s="162"/>
      <c r="P7" s="162"/>
      <c r="Q7" s="162"/>
      <c r="R7" s="157"/>
      <c r="T7" s="496"/>
      <c r="U7" s="496"/>
      <c r="V7" s="496"/>
      <c r="W7" s="496"/>
      <c r="X7" s="496"/>
      <c r="Y7" s="132"/>
    </row>
    <row r="8" spans="2:25" ht="18" customHeight="1">
      <c r="B8" s="12" t="s">
        <v>287</v>
      </c>
      <c r="C8" s="31"/>
      <c r="D8" s="12"/>
      <c r="E8" s="12"/>
      <c r="F8" s="513" t="str">
        <f>IF(AND(基本情報!B74="実施なし",F20&gt;0),"「基本情報」の第３の（１）①ICTを活用した子供見守りサービス（GPSやBluetoothを活用したシステム等）の導入を「実施あり（今後実施予定も含む）」に修正してください。","")</f>
        <v/>
      </c>
      <c r="G8" s="514"/>
      <c r="H8" s="514"/>
      <c r="L8" s="131"/>
      <c r="M8" s="504"/>
      <c r="N8" s="505"/>
      <c r="O8" s="505"/>
      <c r="P8" s="505"/>
      <c r="Q8" s="505"/>
      <c r="R8" s="157"/>
      <c r="T8" s="496" t="s">
        <v>290</v>
      </c>
      <c r="U8" s="496"/>
      <c r="V8" s="496"/>
      <c r="W8" s="496"/>
      <c r="X8" s="496"/>
      <c r="Y8" s="132"/>
    </row>
    <row r="9" spans="2:25" ht="18" customHeight="1">
      <c r="B9" s="12" t="s">
        <v>135</v>
      </c>
      <c r="C9" s="31"/>
      <c r="D9" s="12"/>
      <c r="E9" s="12"/>
      <c r="F9" s="513"/>
      <c r="G9" s="514"/>
      <c r="H9" s="514"/>
      <c r="L9" s="131"/>
      <c r="M9" s="39"/>
      <c r="N9" s="39"/>
      <c r="O9" s="39"/>
      <c r="P9" s="39"/>
      <c r="Q9" s="39"/>
      <c r="R9" s="157"/>
      <c r="T9" s="496" t="s">
        <v>291</v>
      </c>
      <c r="U9" s="496"/>
      <c r="V9" s="496"/>
      <c r="W9" s="496"/>
      <c r="X9" s="496"/>
      <c r="Y9" s="132"/>
    </row>
    <row r="10" spans="2:25" ht="24.75" customHeight="1">
      <c r="B10" s="12" t="s">
        <v>136</v>
      </c>
      <c r="C10" s="31"/>
      <c r="D10" s="12"/>
      <c r="E10" s="12"/>
      <c r="F10" s="513"/>
      <c r="G10" s="514"/>
      <c r="H10" s="514"/>
      <c r="I10" s="15">
        <f>SUM(I11:I72)</f>
        <v>0</v>
      </c>
      <c r="L10" s="131"/>
      <c r="M10" s="12" t="s">
        <v>287</v>
      </c>
      <c r="N10" s="31"/>
      <c r="O10" s="12"/>
      <c r="P10" s="12"/>
      <c r="Q10" s="159"/>
      <c r="R10" s="165"/>
      <c r="T10" s="498" t="s">
        <v>292</v>
      </c>
      <c r="U10" s="498"/>
      <c r="V10" s="498"/>
      <c r="W10" s="498"/>
      <c r="X10" s="498"/>
      <c r="Y10" s="132"/>
    </row>
    <row r="11" spans="2:25" ht="18" customHeight="1">
      <c r="B11" s="32" t="s">
        <v>55</v>
      </c>
      <c r="C11" s="96" t="s">
        <v>172</v>
      </c>
      <c r="D11" s="32" t="s">
        <v>56</v>
      </c>
      <c r="E11" s="32" t="s">
        <v>57</v>
      </c>
      <c r="F11" s="32" t="s">
        <v>58</v>
      </c>
      <c r="L11" s="131"/>
      <c r="M11" s="12" t="s">
        <v>131</v>
      </c>
      <c r="N11" s="31"/>
      <c r="O11" s="12"/>
      <c r="P11" s="12"/>
      <c r="Q11" s="159"/>
      <c r="R11" s="165"/>
      <c r="T11" s="498" t="s">
        <v>293</v>
      </c>
      <c r="U11" s="498"/>
      <c r="V11" s="498"/>
      <c r="W11" s="498"/>
      <c r="X11" s="498"/>
      <c r="Y11" s="132"/>
    </row>
    <row r="12" spans="2:25" ht="18" customHeight="1">
      <c r="B12" s="121"/>
      <c r="C12" s="127"/>
      <c r="D12" s="116"/>
      <c r="E12" s="118"/>
      <c r="F12" s="41">
        <f t="shared" ref="F12:F19" si="0">D12*E12</f>
        <v>0</v>
      </c>
      <c r="H12" s="126"/>
      <c r="L12" s="131"/>
      <c r="M12" s="160" t="s">
        <v>136</v>
      </c>
      <c r="N12" s="161"/>
      <c r="O12" s="160"/>
      <c r="P12" s="160"/>
      <c r="Q12" s="133"/>
      <c r="R12" s="165"/>
      <c r="T12" s="498" t="s">
        <v>294</v>
      </c>
      <c r="U12" s="498"/>
      <c r="V12" s="498"/>
      <c r="W12" s="498"/>
      <c r="X12" s="498"/>
      <c r="Y12" s="132"/>
    </row>
    <row r="13" spans="2:25" ht="18" customHeight="1" thickBot="1">
      <c r="B13" s="122"/>
      <c r="C13" s="127"/>
      <c r="D13" s="116"/>
      <c r="E13" s="118"/>
      <c r="F13" s="41">
        <f>D13*E13</f>
        <v>0</v>
      </c>
      <c r="H13" s="126"/>
      <c r="L13" s="131"/>
      <c r="M13" s="134" t="s">
        <v>55</v>
      </c>
      <c r="N13" s="135" t="s">
        <v>172</v>
      </c>
      <c r="O13" s="134" t="s">
        <v>56</v>
      </c>
      <c r="P13" s="134" t="s">
        <v>57</v>
      </c>
      <c r="Q13" s="134" t="s">
        <v>58</v>
      </c>
      <c r="R13" s="132"/>
      <c r="T13" s="496"/>
      <c r="U13" s="496"/>
      <c r="V13" s="496"/>
      <c r="W13" s="496"/>
      <c r="X13" s="496"/>
      <c r="Y13" s="132"/>
    </row>
    <row r="14" spans="2:25" ht="18" customHeight="1">
      <c r="B14" s="122"/>
      <c r="C14" s="127"/>
      <c r="D14" s="116"/>
      <c r="E14" s="118"/>
      <c r="F14" s="41">
        <f t="shared" si="0"/>
        <v>0</v>
      </c>
      <c r="H14" s="126"/>
      <c r="L14" s="131"/>
      <c r="M14" s="268" t="s">
        <v>295</v>
      </c>
      <c r="N14" s="269">
        <v>45504</v>
      </c>
      <c r="O14" s="270">
        <v>20000</v>
      </c>
      <c r="P14" s="271">
        <v>3</v>
      </c>
      <c r="Q14" s="174">
        <f t="shared" ref="Q14:Q21" si="1">O14*P14</f>
        <v>60000</v>
      </c>
      <c r="R14" s="132"/>
      <c r="S14" s="126"/>
      <c r="T14" s="496" t="s">
        <v>296</v>
      </c>
      <c r="U14" s="496"/>
      <c r="V14" s="496"/>
      <c r="W14" s="496"/>
      <c r="X14" s="496"/>
      <c r="Y14" s="132"/>
    </row>
    <row r="15" spans="2:25" ht="18" customHeight="1">
      <c r="B15" s="122"/>
      <c r="C15" s="127"/>
      <c r="D15" s="116"/>
      <c r="E15" s="118"/>
      <c r="F15" s="41">
        <f t="shared" si="0"/>
        <v>0</v>
      </c>
      <c r="H15" s="126"/>
      <c r="L15" s="131"/>
      <c r="M15" s="272" t="s">
        <v>323</v>
      </c>
      <c r="N15" s="273">
        <v>45504</v>
      </c>
      <c r="O15" s="41">
        <v>10000</v>
      </c>
      <c r="P15" s="274">
        <v>1</v>
      </c>
      <c r="Q15" s="175">
        <f>O15*P15</f>
        <v>10000</v>
      </c>
      <c r="R15" s="132"/>
      <c r="S15" s="126"/>
      <c r="T15" s="496" t="s">
        <v>325</v>
      </c>
      <c r="U15" s="496"/>
      <c r="V15" s="496"/>
      <c r="W15" s="496"/>
      <c r="X15" s="496"/>
      <c r="Y15" s="132"/>
    </row>
    <row r="16" spans="2:25" ht="18" customHeight="1" thickBot="1">
      <c r="B16" s="122"/>
      <c r="C16" s="127"/>
      <c r="D16" s="116"/>
      <c r="E16" s="118"/>
      <c r="F16" s="41">
        <f t="shared" si="0"/>
        <v>0</v>
      </c>
      <c r="H16" s="126"/>
      <c r="L16" s="131"/>
      <c r="M16" s="275" t="s">
        <v>324</v>
      </c>
      <c r="N16" s="276">
        <v>45504</v>
      </c>
      <c r="O16" s="277">
        <v>7000</v>
      </c>
      <c r="P16" s="278">
        <v>1</v>
      </c>
      <c r="Q16" s="176">
        <f>O16*P16</f>
        <v>7000</v>
      </c>
      <c r="R16" s="132"/>
      <c r="S16" s="126"/>
      <c r="T16" s="496"/>
      <c r="U16" s="496"/>
      <c r="V16" s="496"/>
      <c r="W16" s="496"/>
      <c r="X16" s="496"/>
      <c r="Y16" s="132"/>
    </row>
    <row r="17" spans="2:25" ht="18" customHeight="1">
      <c r="B17" s="122"/>
      <c r="C17" s="127"/>
      <c r="D17" s="116"/>
      <c r="E17" s="118"/>
      <c r="F17" s="41">
        <f t="shared" si="0"/>
        <v>0</v>
      </c>
      <c r="H17" s="126"/>
      <c r="L17" s="131"/>
      <c r="M17" s="279"/>
      <c r="N17" s="280"/>
      <c r="O17" s="281"/>
      <c r="P17" s="282"/>
      <c r="Q17" s="173">
        <f t="shared" si="1"/>
        <v>0</v>
      </c>
      <c r="R17" s="132"/>
      <c r="S17" s="126"/>
      <c r="T17" s="497" t="s">
        <v>297</v>
      </c>
      <c r="U17" s="497"/>
      <c r="V17" s="497"/>
      <c r="W17" s="497"/>
      <c r="X17" s="497"/>
      <c r="Y17" s="132"/>
    </row>
    <row r="18" spans="2:25" ht="18" customHeight="1">
      <c r="B18" s="122"/>
      <c r="C18" s="127"/>
      <c r="D18" s="116"/>
      <c r="E18" s="118"/>
      <c r="F18" s="42">
        <f t="shared" si="0"/>
        <v>0</v>
      </c>
      <c r="H18" s="126"/>
      <c r="L18" s="131"/>
      <c r="M18" s="283"/>
      <c r="N18" s="284"/>
      <c r="O18" s="285"/>
      <c r="P18" s="286"/>
      <c r="Q18" s="41">
        <f t="shared" si="1"/>
        <v>0</v>
      </c>
      <c r="R18" s="132"/>
      <c r="S18" s="126"/>
      <c r="T18" s="496" t="s">
        <v>298</v>
      </c>
      <c r="U18" s="496"/>
      <c r="V18" s="496"/>
      <c r="W18" s="496"/>
      <c r="X18" s="496"/>
      <c r="Y18" s="132"/>
    </row>
    <row r="19" spans="2:25" ht="18" customHeight="1" thickBot="1">
      <c r="B19" s="122"/>
      <c r="C19" s="127"/>
      <c r="D19" s="116"/>
      <c r="E19" s="118"/>
      <c r="F19" s="42">
        <f t="shared" si="0"/>
        <v>0</v>
      </c>
      <c r="H19" s="126"/>
      <c r="L19" s="131"/>
      <c r="M19" s="283"/>
      <c r="N19" s="284"/>
      <c r="O19" s="285"/>
      <c r="P19" s="286"/>
      <c r="Q19" s="41">
        <f t="shared" si="1"/>
        <v>0</v>
      </c>
      <c r="R19" s="132"/>
      <c r="S19" s="126"/>
      <c r="T19" s="136" t="s">
        <v>299</v>
      </c>
      <c r="U19" s="136" t="s">
        <v>300</v>
      </c>
      <c r="V19" s="136" t="s">
        <v>301</v>
      </c>
      <c r="W19" s="136" t="s">
        <v>302</v>
      </c>
      <c r="X19" s="137" t="s">
        <v>303</v>
      </c>
      <c r="Y19" s="132"/>
    </row>
    <row r="20" spans="2:25" ht="18" customHeight="1" thickTop="1">
      <c r="B20" s="35"/>
      <c r="C20" s="36"/>
      <c r="D20" s="36"/>
      <c r="E20" s="37" t="s">
        <v>64</v>
      </c>
      <c r="F20" s="33">
        <f>SUM(F12:F19)</f>
        <v>0</v>
      </c>
      <c r="I20" s="15">
        <f>IF(AND(基本情報!B74="実施あり（今後実施予定も含む）",F20=0),1,0)</f>
        <v>0</v>
      </c>
      <c r="L20" s="131"/>
      <c r="M20" s="283"/>
      <c r="N20" s="284"/>
      <c r="O20" s="285"/>
      <c r="P20" s="286"/>
      <c r="Q20" s="42">
        <f t="shared" si="1"/>
        <v>0</v>
      </c>
      <c r="R20" s="132"/>
      <c r="S20" s="126"/>
      <c r="T20" s="138" t="s">
        <v>321</v>
      </c>
      <c r="U20" s="139">
        <v>20000</v>
      </c>
      <c r="V20" s="140">
        <v>3</v>
      </c>
      <c r="W20" s="141">
        <f>U20*V20</f>
        <v>60000</v>
      </c>
      <c r="X20" s="142"/>
      <c r="Y20" s="132"/>
    </row>
    <row r="21" spans="2:25" ht="16.8" customHeight="1" thickBot="1">
      <c r="B21" s="34"/>
      <c r="C21" s="34"/>
      <c r="D21" s="34"/>
      <c r="E21" s="34"/>
      <c r="F21" s="34"/>
      <c r="G21" s="34"/>
      <c r="L21" s="131"/>
      <c r="M21" s="283"/>
      <c r="N21" s="284"/>
      <c r="O21" s="285"/>
      <c r="P21" s="286"/>
      <c r="Q21" s="42">
        <f t="shared" si="1"/>
        <v>0</v>
      </c>
      <c r="R21" s="132"/>
      <c r="S21" s="126"/>
      <c r="T21" s="143" t="s">
        <v>322</v>
      </c>
      <c r="U21" s="144">
        <v>10000</v>
      </c>
      <c r="V21" s="144">
        <v>1</v>
      </c>
      <c r="W21" s="145">
        <f>U21*V21</f>
        <v>10000</v>
      </c>
      <c r="X21" s="142"/>
      <c r="Y21" s="132"/>
    </row>
    <row r="22" spans="2:25" ht="30" customHeight="1" thickTop="1" thickBot="1">
      <c r="B22" s="12" t="s">
        <v>137</v>
      </c>
      <c r="C22" s="515" t="str">
        <f>IF(AND(基本情報!B75="実施なし",F32&gt;0),"「基本情報」の第３の（１）②登降園管理システムの導入を「実施あり（今後実施予定も含む）」に修正してください。","")</f>
        <v/>
      </c>
      <c r="D22" s="515"/>
      <c r="E22" s="515"/>
      <c r="F22" s="515"/>
      <c r="G22" s="516"/>
      <c r="L22" s="131"/>
      <c r="M22" s="35"/>
      <c r="N22" s="36"/>
      <c r="O22" s="36"/>
      <c r="P22" s="37" t="s">
        <v>64</v>
      </c>
      <c r="Q22" s="33">
        <f>SUM(Q14:Q21)</f>
        <v>77000</v>
      </c>
      <c r="R22" s="132"/>
      <c r="T22" s="146" t="s">
        <v>305</v>
      </c>
      <c r="U22" s="147"/>
      <c r="V22" s="147"/>
      <c r="W22" s="148">
        <v>7000</v>
      </c>
      <c r="X22" s="142"/>
      <c r="Y22" s="132"/>
    </row>
    <row r="23" spans="2:25" ht="18" customHeight="1">
      <c r="B23" s="32" t="s">
        <v>55</v>
      </c>
      <c r="C23" s="96" t="s">
        <v>172</v>
      </c>
      <c r="D23" s="32" t="s">
        <v>56</v>
      </c>
      <c r="E23" s="32" t="s">
        <v>57</v>
      </c>
      <c r="F23" s="32" t="s">
        <v>58</v>
      </c>
      <c r="L23" s="131"/>
      <c r="M23" s="163"/>
      <c r="N23" s="163"/>
      <c r="O23" s="163"/>
      <c r="P23" s="163"/>
      <c r="Q23" s="163"/>
      <c r="R23" s="158"/>
      <c r="T23" s="149" t="s">
        <v>306</v>
      </c>
      <c r="U23" s="150"/>
      <c r="V23" s="150"/>
      <c r="W23" s="151">
        <f>SUM(W20:W22)</f>
        <v>77000</v>
      </c>
      <c r="X23" s="152"/>
      <c r="Y23" s="132"/>
    </row>
    <row r="24" spans="2:25" ht="18" customHeight="1">
      <c r="B24" s="121"/>
      <c r="C24" s="127"/>
      <c r="D24" s="116"/>
      <c r="E24" s="118"/>
      <c r="F24" s="41">
        <f>D24*E24</f>
        <v>0</v>
      </c>
      <c r="H24" s="126"/>
      <c r="L24" s="131"/>
      <c r="R24" s="132"/>
      <c r="T24" s="496"/>
      <c r="U24" s="496"/>
      <c r="V24" s="496"/>
      <c r="W24" s="496"/>
      <c r="X24" s="496"/>
      <c r="Y24" s="132"/>
    </row>
    <row r="25" spans="2:25" ht="18" customHeight="1">
      <c r="B25" s="121"/>
      <c r="C25" s="127"/>
      <c r="D25" s="116"/>
      <c r="E25" s="118"/>
      <c r="F25" s="42">
        <f t="shared" ref="F25:F29" si="2">D25*E25</f>
        <v>0</v>
      </c>
      <c r="H25" s="126"/>
      <c r="L25" s="131"/>
      <c r="M25" s="164"/>
      <c r="R25" s="132"/>
      <c r="T25" s="496"/>
      <c r="U25" s="496"/>
      <c r="V25" s="496"/>
      <c r="W25" s="496"/>
      <c r="X25" s="496"/>
      <c r="Y25" s="132"/>
    </row>
    <row r="26" spans="2:25" ht="18" customHeight="1">
      <c r="B26" s="121"/>
      <c r="C26" s="127"/>
      <c r="D26" s="116"/>
      <c r="E26" s="118"/>
      <c r="F26" s="42">
        <f t="shared" si="2"/>
        <v>0</v>
      </c>
      <c r="H26" s="126"/>
      <c r="L26" s="131"/>
      <c r="M26" s="169" t="s">
        <v>309</v>
      </c>
      <c r="N26" s="155"/>
      <c r="O26" s="155"/>
      <c r="P26" s="155"/>
      <c r="Q26" s="155"/>
      <c r="R26" s="132"/>
      <c r="T26" s="497" t="s">
        <v>307</v>
      </c>
      <c r="U26" s="497"/>
      <c r="V26" s="497"/>
      <c r="W26" s="497"/>
      <c r="X26" s="497"/>
      <c r="Y26" s="132"/>
    </row>
    <row r="27" spans="2:25" ht="18" customHeight="1" thickBot="1">
      <c r="B27" s="121"/>
      <c r="C27" s="127"/>
      <c r="D27" s="116"/>
      <c r="E27" s="118"/>
      <c r="F27" s="42">
        <f t="shared" si="2"/>
        <v>0</v>
      </c>
      <c r="H27" s="126"/>
      <c r="L27" s="131"/>
      <c r="M27" s="134" t="s">
        <v>55</v>
      </c>
      <c r="N27" s="135" t="s">
        <v>172</v>
      </c>
      <c r="O27" s="134" t="s">
        <v>56</v>
      </c>
      <c r="P27" s="134" t="s">
        <v>57</v>
      </c>
      <c r="Q27" s="134" t="s">
        <v>58</v>
      </c>
      <c r="R27" s="132"/>
      <c r="T27" s="496" t="s">
        <v>298</v>
      </c>
      <c r="U27" s="496"/>
      <c r="V27" s="496"/>
      <c r="W27" s="496"/>
      <c r="X27" s="496"/>
      <c r="Y27" s="132"/>
    </row>
    <row r="28" spans="2:25" ht="18" customHeight="1" thickBot="1">
      <c r="B28" s="121"/>
      <c r="C28" s="127"/>
      <c r="D28" s="116"/>
      <c r="E28" s="118"/>
      <c r="F28" s="42">
        <f t="shared" si="2"/>
        <v>0</v>
      </c>
      <c r="H28" s="126"/>
      <c r="L28" s="131"/>
      <c r="M28" s="287" t="s">
        <v>295</v>
      </c>
      <c r="N28" s="288">
        <v>45504</v>
      </c>
      <c r="O28" s="270">
        <v>22000</v>
      </c>
      <c r="P28" s="289">
        <v>3</v>
      </c>
      <c r="Q28" s="177">
        <f t="shared" ref="Q28" si="3">O28*P28</f>
        <v>66000</v>
      </c>
      <c r="R28" s="132"/>
      <c r="T28" s="136" t="s">
        <v>299</v>
      </c>
      <c r="U28" s="136" t="s">
        <v>300</v>
      </c>
      <c r="V28" s="136" t="s">
        <v>301</v>
      </c>
      <c r="W28" s="136" t="s">
        <v>302</v>
      </c>
      <c r="X28" s="137" t="s">
        <v>303</v>
      </c>
      <c r="Y28" s="132"/>
    </row>
    <row r="29" spans="2:25" ht="18" customHeight="1" thickBot="1">
      <c r="B29" s="121"/>
      <c r="C29" s="127"/>
      <c r="D29" s="116"/>
      <c r="E29" s="118"/>
      <c r="F29" s="42">
        <f t="shared" si="2"/>
        <v>0</v>
      </c>
      <c r="H29" s="126"/>
      <c r="L29" s="131"/>
      <c r="M29" s="290" t="s">
        <v>323</v>
      </c>
      <c r="N29" s="276">
        <v>45504</v>
      </c>
      <c r="O29" s="291">
        <v>11000</v>
      </c>
      <c r="P29" s="292">
        <v>1</v>
      </c>
      <c r="Q29" s="176">
        <f>O29*P29</f>
        <v>11000</v>
      </c>
      <c r="R29" s="132"/>
      <c r="T29" s="138" t="s">
        <v>304</v>
      </c>
      <c r="U29" s="139">
        <v>22000</v>
      </c>
      <c r="V29" s="140">
        <v>3</v>
      </c>
      <c r="W29" s="141">
        <f>U29*V29</f>
        <v>66000</v>
      </c>
      <c r="X29" s="142"/>
      <c r="Y29" s="132"/>
    </row>
    <row r="30" spans="2:25" ht="18" customHeight="1" thickBot="1">
      <c r="B30" s="121"/>
      <c r="C30" s="127"/>
      <c r="D30" s="116"/>
      <c r="E30" s="118"/>
      <c r="F30" s="42">
        <f>D30*E30</f>
        <v>0</v>
      </c>
      <c r="H30" s="126"/>
      <c r="L30" s="131"/>
      <c r="M30" s="293" t="s">
        <v>326</v>
      </c>
      <c r="N30" s="294"/>
      <c r="O30" s="281"/>
      <c r="P30" s="295"/>
      <c r="Q30" s="173">
        <f t="shared" ref="Q30:Q35" si="4">O30*P30</f>
        <v>0</v>
      </c>
      <c r="R30" s="132"/>
      <c r="T30" s="146" t="s">
        <v>322</v>
      </c>
      <c r="U30" s="171">
        <v>11000</v>
      </c>
      <c r="V30" s="171">
        <v>1</v>
      </c>
      <c r="W30" s="172">
        <f>U30*V30</f>
        <v>11000</v>
      </c>
      <c r="X30" s="142"/>
      <c r="Y30" s="132"/>
    </row>
    <row r="31" spans="2:25" ht="18" customHeight="1" thickBot="1">
      <c r="B31" s="121"/>
      <c r="C31" s="127"/>
      <c r="D31" s="116"/>
      <c r="E31" s="118"/>
      <c r="F31" s="42">
        <f>D31*E31</f>
        <v>0</v>
      </c>
      <c r="H31" s="126"/>
      <c r="L31" s="131"/>
      <c r="M31" s="279"/>
      <c r="N31" s="284"/>
      <c r="O31" s="285"/>
      <c r="P31" s="296"/>
      <c r="Q31" s="41">
        <f t="shared" si="4"/>
        <v>0</v>
      </c>
      <c r="R31" s="132"/>
      <c r="T31" s="149"/>
      <c r="U31" s="150"/>
      <c r="V31" s="150"/>
      <c r="W31" s="150"/>
      <c r="X31" s="152"/>
      <c r="Y31" s="132"/>
    </row>
    <row r="32" spans="2:25" ht="18" customHeight="1" thickTop="1">
      <c r="B32" s="35"/>
      <c r="C32" s="36"/>
      <c r="D32" s="36"/>
      <c r="E32" s="37" t="s">
        <v>65</v>
      </c>
      <c r="F32" s="33">
        <f>SUM(F24:F31)</f>
        <v>0</v>
      </c>
      <c r="I32" s="15">
        <f>IF(AND(基本情報!B75="実施あり（今後実施予定も含む）",F32=0),1,0)</f>
        <v>0</v>
      </c>
      <c r="L32" s="131"/>
      <c r="M32" s="283"/>
      <c r="N32" s="284"/>
      <c r="O32" s="285"/>
      <c r="P32" s="296"/>
      <c r="Q32" s="41">
        <f t="shared" si="4"/>
        <v>0</v>
      </c>
      <c r="R32" s="132"/>
      <c r="T32" s="152" t="s">
        <v>306</v>
      </c>
      <c r="U32" s="144"/>
      <c r="V32" s="144"/>
      <c r="W32" s="153">
        <f>SUM(W29:W31)</f>
        <v>77000</v>
      </c>
      <c r="X32" s="152"/>
      <c r="Y32" s="132"/>
    </row>
    <row r="33" spans="2:25" ht="18.600000000000001" customHeight="1">
      <c r="B33" s="34"/>
      <c r="C33" s="34"/>
      <c r="D33" s="34"/>
      <c r="E33" s="34"/>
      <c r="F33" s="501" t="str">
        <f>IF(AND(基本情報!B76="実施なし",F44&gt;0),"「基本情報」の第３の（１）③置き去り、見失い、飛び出し防止に係る経費その他安全対策費用で都が認めるものを「実施あり（今後実施予定も含む）」に修正してください。","")</f>
        <v/>
      </c>
      <c r="G33" s="502"/>
      <c r="H33" s="502"/>
      <c r="L33" s="131"/>
      <c r="M33" s="283"/>
      <c r="N33" s="284"/>
      <c r="O33" s="285"/>
      <c r="P33" s="296"/>
      <c r="Q33" s="41">
        <f t="shared" si="4"/>
        <v>0</v>
      </c>
      <c r="R33" s="132"/>
      <c r="T33" s="496"/>
      <c r="U33" s="496"/>
      <c r="V33" s="496"/>
      <c r="W33" s="496"/>
      <c r="X33" s="496"/>
      <c r="Y33" s="132"/>
    </row>
    <row r="34" spans="2:25" ht="23.4" customHeight="1">
      <c r="B34" s="517" t="s">
        <v>138</v>
      </c>
      <c r="C34" s="518"/>
      <c r="D34" s="518"/>
      <c r="E34" s="519"/>
      <c r="F34" s="503"/>
      <c r="G34" s="502"/>
      <c r="H34" s="502"/>
      <c r="L34" s="131"/>
      <c r="M34" s="283"/>
      <c r="N34" s="284"/>
      <c r="O34" s="285"/>
      <c r="P34" s="296"/>
      <c r="Q34" s="42">
        <f t="shared" si="4"/>
        <v>0</v>
      </c>
      <c r="R34" s="132"/>
      <c r="T34" s="523"/>
      <c r="U34" s="523"/>
      <c r="V34" s="523"/>
      <c r="W34" s="523"/>
      <c r="X34" s="523"/>
      <c r="Y34" s="132"/>
    </row>
    <row r="35" spans="2:25" ht="18" customHeight="1" thickBot="1">
      <c r="B35" s="32" t="s">
        <v>55</v>
      </c>
      <c r="C35" s="96" t="s">
        <v>172</v>
      </c>
      <c r="D35" s="32" t="s">
        <v>56</v>
      </c>
      <c r="E35" s="32" t="s">
        <v>57</v>
      </c>
      <c r="F35" s="32" t="s">
        <v>58</v>
      </c>
      <c r="L35" s="131"/>
      <c r="M35" s="283"/>
      <c r="N35" s="284"/>
      <c r="O35" s="285"/>
      <c r="P35" s="296"/>
      <c r="Q35" s="42">
        <f t="shared" si="4"/>
        <v>0</v>
      </c>
      <c r="R35" s="132"/>
      <c r="Y35" s="132"/>
    </row>
    <row r="36" spans="2:25" ht="18" customHeight="1" thickTop="1">
      <c r="B36" s="121"/>
      <c r="C36" s="127"/>
      <c r="D36" s="116"/>
      <c r="E36" s="118"/>
      <c r="F36" s="41">
        <f>D36*E36</f>
        <v>0</v>
      </c>
      <c r="H36" s="126"/>
      <c r="L36" s="131"/>
      <c r="M36" s="35"/>
      <c r="N36" s="36"/>
      <c r="O36" s="36"/>
      <c r="P36" s="37" t="s">
        <v>64</v>
      </c>
      <c r="Q36" s="33">
        <f>SUM(Q28:Q35)</f>
        <v>77000</v>
      </c>
      <c r="R36" s="132"/>
      <c r="S36" s="131"/>
      <c r="Y36" s="132"/>
    </row>
    <row r="37" spans="2:25" ht="18" customHeight="1">
      <c r="B37" s="121"/>
      <c r="C37" s="127"/>
      <c r="D37" s="116"/>
      <c r="E37" s="118"/>
      <c r="F37" s="42">
        <f t="shared" ref="F37:F41" si="5">D37*E37</f>
        <v>0</v>
      </c>
      <c r="H37" s="126"/>
      <c r="L37" s="154"/>
      <c r="M37" s="155"/>
      <c r="N37" s="155"/>
      <c r="O37" s="155"/>
      <c r="P37" s="155"/>
      <c r="Q37" s="155"/>
      <c r="R37" s="156"/>
      <c r="S37" s="154"/>
      <c r="T37" s="155"/>
      <c r="U37" s="155"/>
      <c r="V37" s="155"/>
      <c r="W37" s="155"/>
      <c r="X37" s="155"/>
      <c r="Y37" s="156"/>
    </row>
    <row r="38" spans="2:25" ht="18" customHeight="1">
      <c r="B38" s="121"/>
      <c r="C38" s="127"/>
      <c r="D38" s="116"/>
      <c r="E38" s="118"/>
      <c r="F38" s="42">
        <f t="shared" si="5"/>
        <v>0</v>
      </c>
      <c r="H38" s="126"/>
    </row>
    <row r="39" spans="2:25" ht="18" customHeight="1">
      <c r="B39" s="121"/>
      <c r="C39" s="127"/>
      <c r="D39" s="116"/>
      <c r="E39" s="118"/>
      <c r="F39" s="42">
        <f t="shared" si="5"/>
        <v>0</v>
      </c>
      <c r="H39" s="126"/>
    </row>
    <row r="40" spans="2:25" ht="18" customHeight="1">
      <c r="B40" s="121"/>
      <c r="C40" s="127"/>
      <c r="D40" s="116"/>
      <c r="E40" s="118"/>
      <c r="F40" s="42">
        <f t="shared" si="5"/>
        <v>0</v>
      </c>
      <c r="H40" s="126"/>
    </row>
    <row r="41" spans="2:25" ht="18" customHeight="1">
      <c r="B41" s="121"/>
      <c r="C41" s="127"/>
      <c r="D41" s="116"/>
      <c r="E41" s="118"/>
      <c r="F41" s="42">
        <f t="shared" si="5"/>
        <v>0</v>
      </c>
      <c r="H41" s="126"/>
    </row>
    <row r="42" spans="2:25" ht="18" customHeight="1">
      <c r="B42" s="121"/>
      <c r="C42" s="127"/>
      <c r="D42" s="116"/>
      <c r="E42" s="118"/>
      <c r="F42" s="42">
        <f>D42*E42</f>
        <v>0</v>
      </c>
      <c r="H42" s="126"/>
    </row>
    <row r="43" spans="2:25" ht="18" customHeight="1" thickBot="1">
      <c r="B43" s="121"/>
      <c r="C43" s="127"/>
      <c r="D43" s="116"/>
      <c r="E43" s="118"/>
      <c r="F43" s="42">
        <f>D43*E43</f>
        <v>0</v>
      </c>
      <c r="H43" s="126"/>
    </row>
    <row r="44" spans="2:25" ht="18" customHeight="1" thickTop="1">
      <c r="B44" s="35"/>
      <c r="C44" s="36"/>
      <c r="D44" s="36"/>
      <c r="E44" s="37" t="s">
        <v>66</v>
      </c>
      <c r="F44" s="33">
        <f>SUM(F36:F43)</f>
        <v>0</v>
      </c>
      <c r="I44" s="15">
        <f>IF(AND(基本情報!B76="実施あり（今後実施予定も含む）",F44=0),1,0)</f>
        <v>0</v>
      </c>
    </row>
    <row r="45" spans="2:25" ht="14.4" customHeight="1">
      <c r="B45" s="34"/>
      <c r="C45" s="34"/>
      <c r="D45" s="34"/>
      <c r="E45" s="34"/>
      <c r="F45" s="501" t="str">
        <f>IF(AND(基本情報!B77="実施なし",F56&gt;0),"「基本情報」の第３の（１）④　送迎バス等の研修実施、安全点検等で都が認めるものを「実施あり（今後実施予定も含む）」に修正してください。","")</f>
        <v/>
      </c>
      <c r="G45" s="502"/>
      <c r="H45" s="502"/>
    </row>
    <row r="46" spans="2:25" ht="25.8" customHeight="1">
      <c r="B46" s="506" t="s">
        <v>320</v>
      </c>
      <c r="C46" s="507"/>
      <c r="D46" s="507"/>
      <c r="E46" s="507"/>
      <c r="F46" s="503"/>
      <c r="G46" s="502"/>
      <c r="H46" s="502"/>
    </row>
    <row r="47" spans="2:25" ht="18" customHeight="1">
      <c r="B47" s="32" t="s">
        <v>55</v>
      </c>
      <c r="C47" s="96" t="s">
        <v>172</v>
      </c>
      <c r="D47" s="32" t="s">
        <v>56</v>
      </c>
      <c r="E47" s="32" t="s">
        <v>57</v>
      </c>
      <c r="F47" s="32" t="s">
        <v>58</v>
      </c>
    </row>
    <row r="48" spans="2:25" ht="18" customHeight="1">
      <c r="B48" s="121"/>
      <c r="C48" s="127"/>
      <c r="D48" s="117"/>
      <c r="E48" s="119"/>
      <c r="F48" s="41">
        <f>D48*E48</f>
        <v>0</v>
      </c>
      <c r="H48" s="126"/>
    </row>
    <row r="49" spans="2:9" ht="18" customHeight="1">
      <c r="B49" s="121"/>
      <c r="C49" s="127"/>
      <c r="D49" s="117"/>
      <c r="E49" s="119"/>
      <c r="F49" s="42">
        <f t="shared" ref="F49:F53" si="6">D49*E49</f>
        <v>0</v>
      </c>
      <c r="H49" s="126"/>
    </row>
    <row r="50" spans="2:9" ht="18" customHeight="1">
      <c r="B50" s="121"/>
      <c r="C50" s="127"/>
      <c r="D50" s="117"/>
      <c r="E50" s="119"/>
      <c r="F50" s="42">
        <f t="shared" si="6"/>
        <v>0</v>
      </c>
      <c r="H50" s="126"/>
    </row>
    <row r="51" spans="2:9" ht="18" customHeight="1">
      <c r="B51" s="121"/>
      <c r="C51" s="127"/>
      <c r="D51" s="117"/>
      <c r="E51" s="119"/>
      <c r="F51" s="42">
        <f t="shared" si="6"/>
        <v>0</v>
      </c>
      <c r="H51" s="126"/>
    </row>
    <row r="52" spans="2:9" ht="18" customHeight="1">
      <c r="B52" s="121"/>
      <c r="C52" s="127"/>
      <c r="D52" s="117"/>
      <c r="E52" s="119"/>
      <c r="F52" s="42">
        <f t="shared" si="6"/>
        <v>0</v>
      </c>
      <c r="H52" s="126"/>
    </row>
    <row r="53" spans="2:9" ht="18" customHeight="1">
      <c r="B53" s="121"/>
      <c r="C53" s="127"/>
      <c r="D53" s="117"/>
      <c r="E53" s="119"/>
      <c r="F53" s="42">
        <f t="shared" si="6"/>
        <v>0</v>
      </c>
      <c r="H53" s="126"/>
    </row>
    <row r="54" spans="2:9" ht="18" customHeight="1">
      <c r="B54" s="121"/>
      <c r="C54" s="127"/>
      <c r="D54" s="117"/>
      <c r="E54" s="119"/>
      <c r="F54" s="42">
        <f>D54*E54</f>
        <v>0</v>
      </c>
      <c r="H54" s="126"/>
    </row>
    <row r="55" spans="2:9" ht="18" customHeight="1" thickBot="1">
      <c r="B55" s="121"/>
      <c r="C55" s="127"/>
      <c r="D55" s="117"/>
      <c r="E55" s="119"/>
      <c r="F55" s="42">
        <f>D55*E55</f>
        <v>0</v>
      </c>
      <c r="H55" s="126"/>
    </row>
    <row r="56" spans="2:9" ht="18" customHeight="1" thickTop="1">
      <c r="B56" s="35"/>
      <c r="C56" s="36"/>
      <c r="D56" s="36"/>
      <c r="E56" s="37" t="s">
        <v>67</v>
      </c>
      <c r="F56" s="33">
        <f>SUM(F48:F55)</f>
        <v>0</v>
      </c>
      <c r="I56" s="15">
        <f>IF(AND(基本情報!B77="実施あり（今後実施予定も含む）",F56=0),1,0)</f>
        <v>0</v>
      </c>
    </row>
    <row r="57" spans="2:9" ht="9" customHeight="1">
      <c r="B57" s="34"/>
      <c r="C57" s="34"/>
      <c r="D57" s="34"/>
      <c r="E57" s="34"/>
      <c r="F57" s="34"/>
      <c r="G57" s="34"/>
    </row>
    <row r="58" spans="2:9" ht="30.75" customHeight="1">
      <c r="B58" s="170" t="s">
        <v>134</v>
      </c>
      <c r="C58" s="500" t="str">
        <f>IF(AND(基本情報!B78="実施なし",F68&gt;0),"「基本情報」の第３の（２）睡眠中の事故防止対策に必要な機器の購入等を「実施あり（今後実施予定も含む）」に修正してください。","")</f>
        <v/>
      </c>
      <c r="D58" s="500"/>
      <c r="E58" s="500"/>
      <c r="F58" s="500"/>
      <c r="G58" s="12"/>
    </row>
    <row r="59" spans="2:9" ht="18" customHeight="1">
      <c r="B59" s="32" t="s">
        <v>55</v>
      </c>
      <c r="C59" s="96" t="s">
        <v>172</v>
      </c>
      <c r="D59" s="32" t="s">
        <v>56</v>
      </c>
      <c r="E59" s="32" t="s">
        <v>57</v>
      </c>
      <c r="F59" s="32" t="s">
        <v>58</v>
      </c>
    </row>
    <row r="60" spans="2:9" ht="18" customHeight="1">
      <c r="B60" s="121"/>
      <c r="C60" s="127"/>
      <c r="D60" s="116"/>
      <c r="E60" s="118"/>
      <c r="F60" s="41">
        <f>D60*E60</f>
        <v>0</v>
      </c>
      <c r="H60" s="126"/>
    </row>
    <row r="61" spans="2:9" ht="18" customHeight="1">
      <c r="B61" s="121"/>
      <c r="C61" s="127"/>
      <c r="D61" s="116"/>
      <c r="E61" s="118"/>
      <c r="F61" s="42">
        <f t="shared" ref="F61:F65" si="7">D61*E61</f>
        <v>0</v>
      </c>
      <c r="H61" s="126"/>
    </row>
    <row r="62" spans="2:9" ht="18" customHeight="1">
      <c r="B62" s="121"/>
      <c r="C62" s="127"/>
      <c r="D62" s="116"/>
      <c r="E62" s="118"/>
      <c r="F62" s="42">
        <f t="shared" si="7"/>
        <v>0</v>
      </c>
      <c r="H62" s="126"/>
    </row>
    <row r="63" spans="2:9" ht="18" customHeight="1">
      <c r="B63" s="121"/>
      <c r="C63" s="127"/>
      <c r="D63" s="116"/>
      <c r="E63" s="118"/>
      <c r="F63" s="42">
        <f t="shared" si="7"/>
        <v>0</v>
      </c>
      <c r="H63" s="126"/>
    </row>
    <row r="64" spans="2:9" ht="18" customHeight="1">
      <c r="B64" s="121"/>
      <c r="C64" s="127"/>
      <c r="D64" s="116"/>
      <c r="E64" s="118"/>
      <c r="F64" s="42">
        <f t="shared" si="7"/>
        <v>0</v>
      </c>
      <c r="H64" s="126"/>
    </row>
    <row r="65" spans="2:9" ht="18" customHeight="1">
      <c r="B65" s="121"/>
      <c r="C65" s="127"/>
      <c r="D65" s="116"/>
      <c r="E65" s="118"/>
      <c r="F65" s="42">
        <f t="shared" si="7"/>
        <v>0</v>
      </c>
      <c r="H65" s="126"/>
    </row>
    <row r="66" spans="2:9" ht="18" customHeight="1">
      <c r="B66" s="121"/>
      <c r="C66" s="127"/>
      <c r="D66" s="116"/>
      <c r="E66" s="118"/>
      <c r="F66" s="42">
        <f>D66*E66</f>
        <v>0</v>
      </c>
      <c r="H66" s="126"/>
    </row>
    <row r="67" spans="2:9" ht="18" customHeight="1" thickBot="1">
      <c r="B67" s="121"/>
      <c r="C67" s="127"/>
      <c r="D67" s="116"/>
      <c r="E67" s="118"/>
      <c r="F67" s="42">
        <f>D67*E67</f>
        <v>0</v>
      </c>
      <c r="H67" s="126"/>
    </row>
    <row r="68" spans="2:9" ht="18" customHeight="1" thickTop="1">
      <c r="B68" s="35"/>
      <c r="C68" s="36"/>
      <c r="D68" s="36"/>
      <c r="E68" s="37" t="s">
        <v>339</v>
      </c>
      <c r="F68" s="33">
        <f>SUM(F60:F67)</f>
        <v>0</v>
      </c>
      <c r="I68" s="15">
        <f>IF(AND(基本情報!B78="実施あり（今後実施予定も含む）",F68=0),1,0)</f>
        <v>0</v>
      </c>
    </row>
    <row r="69" spans="2:9" ht="20.25" customHeight="1" thickBot="1">
      <c r="B69" s="34"/>
      <c r="C69" s="34"/>
      <c r="D69" s="34"/>
      <c r="E69" s="34"/>
      <c r="F69" s="34"/>
      <c r="G69" s="34"/>
    </row>
    <row r="70" spans="2:9" ht="18" customHeight="1" thickTop="1" thickBot="1">
      <c r="B70" s="520" t="s">
        <v>340</v>
      </c>
      <c r="C70" s="521"/>
      <c r="D70" s="521"/>
      <c r="E70" s="522"/>
      <c r="F70" s="75">
        <f>F20+F32+F44+F56+F68</f>
        <v>0</v>
      </c>
    </row>
    <row r="71" spans="2:9" ht="11.4" customHeight="1" thickTop="1" thickBot="1">
      <c r="B71" s="39"/>
      <c r="C71" s="39"/>
      <c r="D71" s="39"/>
      <c r="E71" s="39"/>
      <c r="F71" s="39"/>
      <c r="G71" s="39"/>
    </row>
    <row r="72" spans="2:9" ht="18" customHeight="1" thickTop="1" thickBot="1">
      <c r="B72" s="48" t="s">
        <v>341</v>
      </c>
      <c r="C72" s="49"/>
      <c r="D72" s="49"/>
      <c r="E72" s="49"/>
      <c r="F72" s="75">
        <f>F70</f>
        <v>0</v>
      </c>
    </row>
    <row r="73" spans="2:9" ht="18" customHeight="1" thickTop="1">
      <c r="B73" s="15" t="s">
        <v>60</v>
      </c>
    </row>
  </sheetData>
  <sheetProtection sheet="1" selectLockedCells="1"/>
  <mergeCells count="34">
    <mergeCell ref="T25:X25"/>
    <mergeCell ref="T26:X26"/>
    <mergeCell ref="B70:E70"/>
    <mergeCell ref="T27:X27"/>
    <mergeCell ref="T33:X33"/>
    <mergeCell ref="T34:X34"/>
    <mergeCell ref="D1:F1"/>
    <mergeCell ref="C58:F58"/>
    <mergeCell ref="F33:H34"/>
    <mergeCell ref="T7:X7"/>
    <mergeCell ref="M8:Q8"/>
    <mergeCell ref="T8:X8"/>
    <mergeCell ref="F45:H46"/>
    <mergeCell ref="B46:E46"/>
    <mergeCell ref="B3:G4"/>
    <mergeCell ref="B6:F6"/>
    <mergeCell ref="T4:X4"/>
    <mergeCell ref="T5:X5"/>
    <mergeCell ref="M6:Q6"/>
    <mergeCell ref="F8:H10"/>
    <mergeCell ref="C22:G22"/>
    <mergeCell ref="B34:E34"/>
    <mergeCell ref="S6:Y6"/>
    <mergeCell ref="T24:X24"/>
    <mergeCell ref="T14:X14"/>
    <mergeCell ref="T17:X17"/>
    <mergeCell ref="T18:X18"/>
    <mergeCell ref="T15:X15"/>
    <mergeCell ref="T16:X16"/>
    <mergeCell ref="T9:X9"/>
    <mergeCell ref="T10:X10"/>
    <mergeCell ref="T11:X11"/>
    <mergeCell ref="T12:X12"/>
    <mergeCell ref="T13:X13"/>
  </mergeCells>
  <phoneticPr fontId="2"/>
  <conditionalFormatting sqref="B24:E31">
    <cfRule type="expression" dxfId="54" priority="121">
      <formula>B24=""</formula>
    </cfRule>
  </conditionalFormatting>
  <conditionalFormatting sqref="B36:E36">
    <cfRule type="expression" dxfId="52" priority="2">
      <formula>B36=""</formula>
    </cfRule>
  </conditionalFormatting>
  <conditionalFormatting sqref="B37:E43 B12:E19">
    <cfRule type="expression" dxfId="51" priority="122">
      <formula>B12=""</formula>
    </cfRule>
  </conditionalFormatting>
  <conditionalFormatting sqref="B48:E55">
    <cfRule type="expression" dxfId="50" priority="59">
      <formula>B48=""</formula>
    </cfRule>
  </conditionalFormatting>
  <conditionalFormatting sqref="B60:E67">
    <cfRule type="expression" dxfId="49" priority="223">
      <formula>B60=""</formula>
    </cfRule>
  </conditionalFormatting>
  <conditionalFormatting sqref="N15:N16">
    <cfRule type="expression" dxfId="40" priority="7">
      <formula>N15=""</formula>
    </cfRule>
  </conditionalFormatting>
  <conditionalFormatting sqref="N29">
    <cfRule type="expression" dxfId="38" priority="62">
      <formula>N29=""</formula>
    </cfRule>
  </conditionalFormatting>
  <conditionalFormatting sqref="N14:P14">
    <cfRule type="expression" dxfId="37" priority="75">
      <formula>N14=""</formula>
    </cfRule>
  </conditionalFormatting>
  <conditionalFormatting sqref="N28:P28">
    <cfRule type="expression" dxfId="36" priority="73">
      <formula>N28=""</formula>
    </cfRule>
  </conditionalFormatting>
  <dataValidations xWindow="347" yWindow="833" count="5">
    <dataValidation allowBlank="1" showErrorMessage="1" prompt="消費税も補助対象です。金額に消費税が含まれているか確認の上、含まれていない場合は、右上にある「記入方法」を参照して、消費税を含めた金額にしてください。" sqref="D12 D24 O28:O35 D48 D60 O14:O21 D36" xr:uid="{00000000-0002-0000-0400-000000000000}"/>
    <dataValidation allowBlank="1" showErrorMessage="1" prompt="令和6年4月1日から令和7年3月31日までの日付を入力してください。_x000a_なお、「令和6年10月」など、具体的な日付が決まっていない場合は、「令和6年10月31日」と月末の日付にしてください。" sqref="N28:N35 N14:N21" xr:uid="{00000000-0002-0000-0400-000001000000}"/>
    <dataValidation allowBlank="1" showErrorMessage="1" prompt="消費税も補助対象です。金額に消費税が含まれているか確認の上、含まれていない場合は、右_x000a_にある「記入方法」を参照して、消費税を含めた金額にしてください。" sqref="D13:D19" xr:uid="{00000000-0002-0000-0400-000002000000}"/>
    <dataValidation allowBlank="1" showErrorMessage="1" prompt="消費税も補助対象です。金額に消費税が含まれているか確認の上、含まれていない場合は、右にある「記入方法」を参照して、消費税を含めた金額にしてください。" sqref="D61:D67 D25:D31 D37:D43 D49:D55" xr:uid="{00000000-0002-0000-0400-000003000000}"/>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_x000a_" sqref="C12:C19 C24:C31 C60:C67 C48:C55 C36:C43" xr:uid="{883E485A-1FC2-4CAB-9169-3E66BD27AF77}"/>
  </dataValidations>
  <printOptions horizontalCentered="1"/>
  <pageMargins left="0.70866141732283472" right="0.70866141732283472" top="0.35433070866141736" bottom="0.35433070866141736" header="0.31496062992125984" footer="0.31496062992125984"/>
  <pageSetup paperSize="9" scale="63" orientation="portrait" blackAndWhite="1"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A04CD2B5-DA43-4B8F-AA28-9B2CE8CE84D3}">
            <xm:f>基本情報!$B$75="実施なし"</xm:f>
            <x14:dxf>
              <fill>
                <patternFill>
                  <bgColor theme="0" tint="-0.34998626667073579"/>
                </patternFill>
              </fill>
            </x14:dxf>
          </x14:cfRule>
          <xm:sqref>B36:E36</xm:sqref>
        </x14:conditionalFormatting>
        <x14:conditionalFormatting xmlns:xm="http://schemas.microsoft.com/office/excel/2006/main">
          <x14:cfRule type="expression" priority="4" id="{C8474C6B-F2B1-4598-9169-446CE61B802D}">
            <xm:f>基本情報!$B$74="実施なし"</xm:f>
            <x14:dxf>
              <fill>
                <patternFill>
                  <bgColor theme="0" tint="-0.34998626667073579"/>
                </patternFill>
              </fill>
            </x14:dxf>
          </x14:cfRule>
          <xm:sqref>B11:F20</xm:sqref>
        </x14:conditionalFormatting>
        <x14:conditionalFormatting xmlns:xm="http://schemas.microsoft.com/office/excel/2006/main">
          <x14:cfRule type="expression" priority="3" id="{2ADC6AD0-F192-49E9-A3BF-5DD2CCE7D83C}">
            <xm:f>基本情報!$B$75="実施なし"</xm:f>
            <x14:dxf>
              <fill>
                <patternFill>
                  <bgColor theme="0" tint="-0.34998626667073579"/>
                </patternFill>
              </fill>
            </x14:dxf>
          </x14:cfRule>
          <xm:sqref>B23:F32</xm:sqref>
        </x14:conditionalFormatting>
        <x14:conditionalFormatting xmlns:xm="http://schemas.microsoft.com/office/excel/2006/main">
          <x14:cfRule type="expression" priority="12" id="{73AD8DD9-FD32-452E-8335-B349E5FD04D0}">
            <xm:f>基本情報!$B$76="実施なし"</xm:f>
            <x14:dxf>
              <fill>
                <patternFill>
                  <bgColor theme="0" tint="-0.34998626667073579"/>
                </patternFill>
              </fill>
            </x14:dxf>
          </x14:cfRule>
          <xm:sqref>B35:F35 F36 B37:F44</xm:sqref>
        </x14:conditionalFormatting>
        <x14:conditionalFormatting xmlns:xm="http://schemas.microsoft.com/office/excel/2006/main">
          <x14:cfRule type="expression" priority="5" id="{CF7FD96B-1166-4BDA-BFF7-B3BBAF00012E}">
            <xm:f>OR(基本情報!$B$77="実施なし",基本情報!$B$68="実施なし")</xm:f>
            <x14:dxf>
              <fill>
                <patternFill>
                  <bgColor theme="0" tint="-0.34998626667073579"/>
                </patternFill>
              </fill>
            </x14:dxf>
          </x14:cfRule>
          <xm:sqref>B47:F56</xm:sqref>
        </x14:conditionalFormatting>
        <x14:conditionalFormatting xmlns:xm="http://schemas.microsoft.com/office/excel/2006/main">
          <x14:cfRule type="expression" priority="17" id="{E38F3C5C-8C2D-4896-B317-C80003DD8B7C}">
            <xm:f>基本情報!$B$78="実施なし"</xm:f>
            <x14:dxf>
              <fill>
                <patternFill>
                  <bgColor theme="0" tint="-0.34998626667073579"/>
                </patternFill>
              </fill>
            </x14:dxf>
          </x14:cfRule>
          <xm:sqref>B59:F68</xm:sqref>
        </x14:conditionalFormatting>
        <x14:conditionalFormatting xmlns:xm="http://schemas.microsoft.com/office/excel/2006/main">
          <x14:cfRule type="expression" priority="74" id="{7A137A18-21D4-4917-9E0E-B2B0192FAFEF}">
            <xm:f>基本情報!#REF!="実施なし"</xm:f>
            <x14:dxf>
              <fill>
                <patternFill>
                  <bgColor theme="0" tint="-0.34998626667073579"/>
                </patternFill>
              </fill>
            </x14:dxf>
          </x14:cfRule>
          <xm:sqref>M13:Q13 N14:Q14 Q15:Q21 M22:Q22</xm:sqref>
        </x14:conditionalFormatting>
        <x14:conditionalFormatting xmlns:xm="http://schemas.microsoft.com/office/excel/2006/main">
          <x14:cfRule type="expression" priority="72" id="{684D43EC-E8BA-4805-86CC-BBA8357D22BB}">
            <xm:f>基本情報!#REF!="実施なし"</xm:f>
            <x14:dxf>
              <fill>
                <patternFill>
                  <bgColor theme="0" tint="-0.34998626667073579"/>
                </patternFill>
              </fill>
            </x14:dxf>
          </x14:cfRule>
          <xm:sqref>M27:Q27 N28:Q28 Q29:Q35 M36:Q36</xm:sqref>
        </x14:conditionalFormatting>
        <x14:conditionalFormatting xmlns:xm="http://schemas.microsoft.com/office/excel/2006/main">
          <x14:cfRule type="expression" priority="6" id="{8A653C2B-21BB-41DB-AF6D-F06B046A29C7}">
            <xm:f>基本情報!#REF!="実施なし"</xm:f>
            <x14:dxf>
              <fill>
                <patternFill>
                  <bgColor theme="0" tint="-0.34998626667073579"/>
                </patternFill>
              </fill>
            </x14:dxf>
          </x14:cfRule>
          <xm:sqref>N15:N16</xm:sqref>
        </x14:conditionalFormatting>
        <x14:conditionalFormatting xmlns:xm="http://schemas.microsoft.com/office/excel/2006/main">
          <x14:cfRule type="expression" priority="61" id="{1F19BAB8-8992-4A05-8003-395F7FBC56E2}">
            <xm:f>基本情報!#REF!="実施なし"</xm:f>
            <x14:dxf>
              <fill>
                <patternFill>
                  <bgColor theme="0" tint="-0.34998626667073579"/>
                </patternFill>
              </fill>
            </x14:dxf>
          </x14:cfRule>
          <xm:sqref>N29</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0" tint="-0.249977111117893"/>
    <pageSetUpPr fitToPage="1"/>
  </sheetPr>
  <dimension ref="B1:P48"/>
  <sheetViews>
    <sheetView view="pageBreakPreview" zoomScaleNormal="100" zoomScaleSheetLayoutView="100" workbookViewId="0">
      <selection activeCell="F47" sqref="F47"/>
    </sheetView>
  </sheetViews>
  <sheetFormatPr defaultColWidth="9" defaultRowHeight="13.2"/>
  <cols>
    <col min="1" max="1" width="1.44140625" style="15" customWidth="1"/>
    <col min="2" max="2" width="42" style="15" customWidth="1"/>
    <col min="3" max="3" width="16.21875" style="15" customWidth="1"/>
    <col min="4" max="5" width="12.6640625" style="15" customWidth="1"/>
    <col min="6" max="6" width="27.21875" style="15" customWidth="1"/>
    <col min="7" max="7" width="0.77734375" style="15" customWidth="1"/>
    <col min="8" max="8" width="8.44140625" style="15" customWidth="1"/>
    <col min="9" max="9" width="5.109375" style="15" hidden="1" customWidth="1"/>
    <col min="10" max="16384" width="9" style="15"/>
  </cols>
  <sheetData>
    <row r="1" spans="2:16" customFormat="1" ht="13.5" customHeight="1">
      <c r="B1" s="2" t="s">
        <v>70</v>
      </c>
      <c r="C1" s="59" t="s">
        <v>110</v>
      </c>
      <c r="D1" s="499" t="str">
        <f>IF(基本情報!B62="","",基本情報!B62)</f>
        <v/>
      </c>
      <c r="E1" s="499"/>
      <c r="F1" s="499"/>
      <c r="G1" s="3"/>
      <c r="H1" s="3"/>
      <c r="I1" s="3"/>
      <c r="J1" s="3"/>
      <c r="K1" s="3"/>
      <c r="L1" s="3"/>
      <c r="M1" s="3"/>
      <c r="N1" s="3"/>
      <c r="O1" s="3"/>
      <c r="P1" s="3"/>
    </row>
    <row r="2" spans="2:16">
      <c r="B2" s="12"/>
      <c r="C2" s="12"/>
      <c r="D2" s="12"/>
      <c r="E2" s="12"/>
      <c r="F2" s="12"/>
      <c r="G2" s="12"/>
    </row>
    <row r="3" spans="2:16" ht="18" customHeight="1">
      <c r="B3" s="508" t="s">
        <v>150</v>
      </c>
      <c r="C3" s="509"/>
      <c r="D3" s="509"/>
      <c r="E3" s="509"/>
      <c r="F3" s="509"/>
      <c r="G3" s="509"/>
    </row>
    <row r="4" spans="2:16" ht="15" customHeight="1">
      <c r="B4" s="509"/>
      <c r="C4" s="509"/>
      <c r="D4" s="509"/>
      <c r="E4" s="509"/>
      <c r="F4" s="509"/>
      <c r="G4" s="509"/>
    </row>
    <row r="5" spans="2:16" ht="9.6" customHeight="1">
      <c r="B5" s="39"/>
      <c r="C5" s="39"/>
      <c r="D5" s="39"/>
      <c r="E5" s="39"/>
      <c r="F5" s="39"/>
      <c r="G5" s="39"/>
    </row>
    <row r="6" spans="2:16" ht="116.4" customHeight="1">
      <c r="B6" s="504" t="s">
        <v>275</v>
      </c>
      <c r="C6" s="505"/>
      <c r="D6" s="505"/>
      <c r="E6" s="505"/>
      <c r="F6" s="505"/>
      <c r="G6" s="39"/>
    </row>
    <row r="7" spans="2:16" ht="9.6" customHeight="1">
      <c r="B7" s="39"/>
      <c r="C7" s="39"/>
      <c r="D7" s="39"/>
      <c r="E7" s="39"/>
      <c r="F7" s="39"/>
      <c r="G7" s="39"/>
    </row>
    <row r="8" spans="2:16" ht="9" customHeight="1">
      <c r="B8" s="34"/>
      <c r="C8" s="34"/>
      <c r="D8" s="34"/>
      <c r="E8" s="34"/>
      <c r="F8" s="34"/>
      <c r="G8" s="34"/>
    </row>
    <row r="9" spans="2:16" ht="18" customHeight="1">
      <c r="B9" s="12" t="s">
        <v>334</v>
      </c>
      <c r="C9" s="31"/>
      <c r="D9" s="12"/>
      <c r="E9" s="12"/>
      <c r="F9" s="12"/>
      <c r="G9" s="12"/>
    </row>
    <row r="10" spans="2:16" ht="18" customHeight="1">
      <c r="B10" s="12" t="s">
        <v>131</v>
      </c>
      <c r="C10" s="31"/>
      <c r="D10" s="12"/>
      <c r="E10" s="12"/>
      <c r="F10" s="12"/>
      <c r="G10" s="12"/>
      <c r="I10" s="15">
        <f>SUM(I14:I47)</f>
        <v>0</v>
      </c>
    </row>
    <row r="11" spans="2:16" ht="18" customHeight="1">
      <c r="B11" s="12" t="s">
        <v>136</v>
      </c>
      <c r="C11" s="31"/>
      <c r="D11" s="12"/>
      <c r="E11" s="12"/>
      <c r="F11" s="12"/>
      <c r="G11" s="12"/>
    </row>
    <row r="12" spans="2:16" ht="18" customHeight="1">
      <c r="B12" s="76" t="str">
        <f>IF(基本情報!B66="実施なし","　放課後等デイサービスの場合は、国庫補助対象外","")</f>
        <v/>
      </c>
      <c r="C12" s="31"/>
      <c r="D12" s="12"/>
      <c r="E12" s="12"/>
      <c r="F12" s="12"/>
      <c r="G12" s="12"/>
    </row>
    <row r="13" spans="2:16" ht="18" customHeight="1">
      <c r="B13" s="32" t="s">
        <v>55</v>
      </c>
      <c r="C13" s="96" t="s">
        <v>172</v>
      </c>
      <c r="D13" s="32" t="s">
        <v>56</v>
      </c>
      <c r="E13" s="32" t="s">
        <v>57</v>
      </c>
      <c r="F13" s="32" t="s">
        <v>58</v>
      </c>
    </row>
    <row r="14" spans="2:16" ht="18" customHeight="1">
      <c r="B14" s="297" t="str">
        <f>IF(AND(基本情報!$B$66&lt;&gt;"",基本情報!$B$66&lt;&gt;"実施なし",'【郵送】第１号様式（１）－２ 積算内訳書'!B12&lt;&gt;""),'【郵送】第１号様式（１）－２ 積算内訳書'!B12,"")</f>
        <v/>
      </c>
      <c r="C14" s="298" t="str">
        <f>IF(AND(基本情報!$B$66&lt;&gt;"",基本情報!$B$66&lt;&gt;"実施なし",'【郵送】第１号様式（１）－２ 積算内訳書'!C12&lt;&gt;""),'【郵送】第１号様式（１）－２ 積算内訳書'!C12,"")</f>
        <v/>
      </c>
      <c r="D14" s="41" t="str">
        <f>IF(AND(基本情報!$B$66&lt;&gt;"",基本情報!$B$66&lt;&gt;"実施なし",'【郵送】第１号様式（１）－２ 積算内訳書'!D12&lt;&gt;""),'【郵送】第１号様式（１）－２ 積算内訳書'!D12,"")</f>
        <v/>
      </c>
      <c r="E14" s="299" t="str">
        <f>IF(AND(基本情報!$B$66&lt;&gt;"",基本情報!$B$66&lt;&gt;"実施なし",'【郵送】第１号様式（１）－２ 積算内訳書'!E12&lt;&gt;""),'【郵送】第１号様式（１）－２ 積算内訳書'!E12,"")</f>
        <v/>
      </c>
      <c r="F14" s="41" t="str">
        <f>IFERROR(D14*E14,"")</f>
        <v/>
      </c>
    </row>
    <row r="15" spans="2:16" ht="18" customHeight="1">
      <c r="B15" s="297" t="str">
        <f>IF(AND(基本情報!$B$66&lt;&gt;"",基本情報!$B$66&lt;&gt;"実施なし",'【郵送】第１号様式（１）－２ 積算内訳書'!B13&lt;&gt;""),'【郵送】第１号様式（１）－２ 積算内訳書'!B13,"")</f>
        <v/>
      </c>
      <c r="C15" s="298" t="str">
        <f>IF(AND(基本情報!$B$66&lt;&gt;"",基本情報!$B$66&lt;&gt;"実施なし",'【郵送】第１号様式（１）－２ 積算内訳書'!C13&lt;&gt;""),'【郵送】第１号様式（１）－２ 積算内訳書'!C13,"")</f>
        <v/>
      </c>
      <c r="D15" s="42" t="str">
        <f>IF(AND(基本情報!$B$66&lt;&gt;"",基本情報!$B$66&lt;&gt;"実施なし",'【郵送】第１号様式（１）－２ 積算内訳書'!D13&lt;&gt;""),'【郵送】第１号様式（１）－２ 積算内訳書'!D13,"")</f>
        <v/>
      </c>
      <c r="E15" s="300" t="str">
        <f>IF(AND(基本情報!$B$66&lt;&gt;"",基本情報!$B$66&lt;&gt;"実施なし",'【郵送】第１号様式（１）－２ 積算内訳書'!E13&lt;&gt;""),'【郵送】第１号様式（１）－２ 積算内訳書'!E13,"")</f>
        <v/>
      </c>
      <c r="F15" s="42" t="str">
        <f t="shared" ref="F15:F21" si="0">IFERROR(D15*E15,"")</f>
        <v/>
      </c>
    </row>
    <row r="16" spans="2:16" ht="18" customHeight="1">
      <c r="B16" s="297" t="str">
        <f>IF(AND(基本情報!$B$66&lt;&gt;"",基本情報!$B$66&lt;&gt;"実施なし",'【郵送】第１号様式（１）－２ 積算内訳書'!B14&lt;&gt;""),'【郵送】第１号様式（１）－２ 積算内訳書'!B14,"")</f>
        <v/>
      </c>
      <c r="C16" s="298" t="str">
        <f>IF(AND(基本情報!$B$66&lt;&gt;"",基本情報!$B$66&lt;&gt;"実施なし",'【郵送】第１号様式（１）－２ 積算内訳書'!C14&lt;&gt;""),'【郵送】第１号様式（１）－２ 積算内訳書'!C14,"")</f>
        <v/>
      </c>
      <c r="D16" s="42" t="str">
        <f>IF(AND(基本情報!$B$66&lt;&gt;"",基本情報!$B$66&lt;&gt;"実施なし",'【郵送】第１号様式（１）－２ 積算内訳書'!D14&lt;&gt;""),'【郵送】第１号様式（１）－２ 積算内訳書'!D14,"")</f>
        <v/>
      </c>
      <c r="E16" s="300" t="str">
        <f>IF(AND(基本情報!$B$66&lt;&gt;"",基本情報!$B$66&lt;&gt;"実施なし",'【郵送】第１号様式（１）－２ 積算内訳書'!E14&lt;&gt;""),'【郵送】第１号様式（１）－２ 積算内訳書'!E14,"")</f>
        <v/>
      </c>
      <c r="F16" s="42" t="str">
        <f t="shared" si="0"/>
        <v/>
      </c>
    </row>
    <row r="17" spans="2:9" ht="18" customHeight="1">
      <c r="B17" s="297" t="str">
        <f>IF(AND(基本情報!$B$66&lt;&gt;"",基本情報!$B$66&lt;&gt;"実施なし",'【郵送】第１号様式（１）－２ 積算内訳書'!B15&lt;&gt;""),'【郵送】第１号様式（１）－２ 積算内訳書'!B15,"")</f>
        <v/>
      </c>
      <c r="C17" s="298" t="str">
        <f>IF(AND(基本情報!$B$66&lt;&gt;"",基本情報!$B$66&lt;&gt;"実施なし",'【郵送】第１号様式（１）－２ 積算内訳書'!C15&lt;&gt;""),'【郵送】第１号様式（１）－２ 積算内訳書'!C15,"")</f>
        <v/>
      </c>
      <c r="D17" s="42" t="str">
        <f>IF(AND(基本情報!$B$66&lt;&gt;"",基本情報!$B$66&lt;&gt;"実施なし",'【郵送】第１号様式（１）－２ 積算内訳書'!D15&lt;&gt;""),'【郵送】第１号様式（１）－２ 積算内訳書'!D15,"")</f>
        <v/>
      </c>
      <c r="E17" s="300" t="str">
        <f>IF(AND(基本情報!$B$66&lt;&gt;"",基本情報!$B$66&lt;&gt;"実施なし",'【郵送】第１号様式（１）－２ 積算内訳書'!E15&lt;&gt;""),'【郵送】第１号様式（１）－２ 積算内訳書'!E15,"")</f>
        <v/>
      </c>
      <c r="F17" s="42" t="str">
        <f t="shared" si="0"/>
        <v/>
      </c>
    </row>
    <row r="18" spans="2:9" ht="18" customHeight="1">
      <c r="B18" s="297" t="str">
        <f>IF(AND(基本情報!$B$66&lt;&gt;"",基本情報!$B$66&lt;&gt;"実施なし",'【郵送】第１号様式（１）－２ 積算内訳書'!B16&lt;&gt;""),'【郵送】第１号様式（１）－２ 積算内訳書'!B16,"")</f>
        <v/>
      </c>
      <c r="C18" s="298" t="str">
        <f>IF(AND(基本情報!$B$66&lt;&gt;"",基本情報!$B$66&lt;&gt;"実施なし",'【郵送】第１号様式（１）－２ 積算内訳書'!C16&lt;&gt;""),'【郵送】第１号様式（１）－２ 積算内訳書'!C16,"")</f>
        <v/>
      </c>
      <c r="D18" s="42" t="str">
        <f>IF(AND(基本情報!$B$66&lt;&gt;"",基本情報!$B$66&lt;&gt;"実施なし",'【郵送】第１号様式（１）－２ 積算内訳書'!D16&lt;&gt;""),'【郵送】第１号様式（１）－２ 積算内訳書'!D16,"")</f>
        <v/>
      </c>
      <c r="E18" s="300" t="str">
        <f>IF(AND(基本情報!$B$66&lt;&gt;"",基本情報!$B$66&lt;&gt;"実施なし",'【郵送】第１号様式（１）－２ 積算内訳書'!E16&lt;&gt;""),'【郵送】第１号様式（１）－２ 積算内訳書'!E16,"")</f>
        <v/>
      </c>
      <c r="F18" s="42" t="str">
        <f t="shared" si="0"/>
        <v/>
      </c>
    </row>
    <row r="19" spans="2:9" ht="18" customHeight="1">
      <c r="B19" s="297" t="str">
        <f>IF(AND(基本情報!$B$66&lt;&gt;"",基本情報!$B$66&lt;&gt;"実施なし",'【郵送】第１号様式（１）－２ 積算内訳書'!B17&lt;&gt;""),'【郵送】第１号様式（１）－２ 積算内訳書'!B17,"")</f>
        <v/>
      </c>
      <c r="C19" s="298" t="str">
        <f>IF(AND(基本情報!$B$66&lt;&gt;"",基本情報!$B$66&lt;&gt;"実施なし",'【郵送】第１号様式（１）－２ 積算内訳書'!C17&lt;&gt;""),'【郵送】第１号様式（１）－２ 積算内訳書'!C17,"")</f>
        <v/>
      </c>
      <c r="D19" s="42" t="str">
        <f>IF(AND(基本情報!$B$66&lt;&gt;"",基本情報!$B$66&lt;&gt;"実施なし",'【郵送】第１号様式（１）－２ 積算内訳書'!D17&lt;&gt;""),'【郵送】第１号様式（１）－２ 積算内訳書'!D17,"")</f>
        <v/>
      </c>
      <c r="E19" s="300" t="str">
        <f>IF(AND(基本情報!$B$66&lt;&gt;"",基本情報!$B$66&lt;&gt;"実施なし",'【郵送】第１号様式（１）－２ 積算内訳書'!E17&lt;&gt;""),'【郵送】第１号様式（１）－２ 積算内訳書'!E17,"")</f>
        <v/>
      </c>
      <c r="F19" s="42" t="str">
        <f t="shared" si="0"/>
        <v/>
      </c>
    </row>
    <row r="20" spans="2:9" ht="18" customHeight="1">
      <c r="B20" s="297" t="str">
        <f>IF(AND(基本情報!$B$66&lt;&gt;"",基本情報!$B$66&lt;&gt;"実施なし",'【郵送】第１号様式（１）－２ 積算内訳書'!B18&lt;&gt;""),'【郵送】第１号様式（１）－２ 積算内訳書'!B18,"")</f>
        <v/>
      </c>
      <c r="C20" s="298" t="str">
        <f>IF(AND(基本情報!$B$66&lt;&gt;"",基本情報!$B$66&lt;&gt;"実施なし",'【郵送】第１号様式（１）－２ 積算内訳書'!C18&lt;&gt;""),'【郵送】第１号様式（１）－２ 積算内訳書'!C18,"")</f>
        <v/>
      </c>
      <c r="D20" s="42" t="str">
        <f>IF(AND(基本情報!$B$66&lt;&gt;"",基本情報!$B$66&lt;&gt;"実施なし",'【郵送】第１号様式（１）－２ 積算内訳書'!D18&lt;&gt;""),'【郵送】第１号様式（１）－２ 積算内訳書'!D18,"")</f>
        <v/>
      </c>
      <c r="E20" s="300" t="str">
        <f>IF(AND(基本情報!$B$66&lt;&gt;"",基本情報!$B$66&lt;&gt;"実施なし",'【郵送】第１号様式（１）－２ 積算内訳書'!E18&lt;&gt;""),'【郵送】第１号様式（１）－２ 積算内訳書'!E18,"")</f>
        <v/>
      </c>
      <c r="F20" s="42" t="str">
        <f t="shared" si="0"/>
        <v/>
      </c>
    </row>
    <row r="21" spans="2:9" ht="18" customHeight="1" thickBot="1">
      <c r="B21" s="297" t="str">
        <f>IF(AND(基本情報!$B$66&lt;&gt;"",基本情報!$B$66&lt;&gt;"実施なし",'【郵送】第１号様式（１）－２ 積算内訳書'!B19&lt;&gt;""),'【郵送】第１号様式（１）－２ 積算内訳書'!B19,"")</f>
        <v/>
      </c>
      <c r="C21" s="298" t="str">
        <f>IF(AND(基本情報!$B$66&lt;&gt;"",基本情報!$B$66&lt;&gt;"実施なし",'【郵送】第１号様式（１）－２ 積算内訳書'!C19&lt;&gt;""),'【郵送】第１号様式（１）－２ 積算内訳書'!C19,"")</f>
        <v/>
      </c>
      <c r="D21" s="42" t="str">
        <f>IF(AND(基本情報!$B$66&lt;&gt;"",基本情報!$B$66&lt;&gt;"実施なし",'【郵送】第１号様式（１）－２ 積算内訳書'!D19&lt;&gt;""),'【郵送】第１号様式（１）－２ 積算内訳書'!D19,"")</f>
        <v/>
      </c>
      <c r="E21" s="300" t="str">
        <f>IF(AND(基本情報!$B$66&lt;&gt;"",基本情報!$B$66&lt;&gt;"実施なし",'【郵送】第１号様式（１）－２ 積算内訳書'!E19&lt;&gt;""),'【郵送】第１号様式（１）－２ 積算内訳書'!E19,"")</f>
        <v/>
      </c>
      <c r="F21" s="42" t="str">
        <f t="shared" si="0"/>
        <v/>
      </c>
    </row>
    <row r="22" spans="2:9" ht="18" customHeight="1" thickTop="1">
      <c r="B22" s="35" t="s">
        <v>278</v>
      </c>
      <c r="C22" s="36"/>
      <c r="D22" s="36"/>
      <c r="E22" s="37" t="s">
        <v>276</v>
      </c>
      <c r="F22" s="33">
        <f>SUM(F14:F21)</f>
        <v>0</v>
      </c>
      <c r="I22" s="15">
        <f>IF(AND(基本情報!B74="実施あり",基本情報!B66="実施あり",F22=0),1,0)</f>
        <v>0</v>
      </c>
    </row>
    <row r="23" spans="2:9" ht="9" customHeight="1">
      <c r="B23" s="34"/>
      <c r="C23" s="34"/>
      <c r="D23" s="34"/>
      <c r="E23" s="34"/>
      <c r="F23" s="34"/>
      <c r="G23" s="34"/>
    </row>
    <row r="24" spans="2:9" ht="18" customHeight="1">
      <c r="B24" s="12" t="s">
        <v>139</v>
      </c>
      <c r="C24" s="31"/>
      <c r="D24" s="12"/>
      <c r="E24" s="12"/>
      <c r="F24" s="12"/>
      <c r="G24" s="12"/>
    </row>
    <row r="25" spans="2:9" ht="18" customHeight="1">
      <c r="B25" s="76" t="str">
        <f>IF(基本情報!B66="実施なし","　放課後等デイサービスの場合は、国庫補助対象外","")</f>
        <v/>
      </c>
      <c r="C25" s="31"/>
      <c r="D25" s="12"/>
      <c r="E25" s="12"/>
      <c r="F25" s="12"/>
      <c r="G25" s="12"/>
    </row>
    <row r="26" spans="2:9" ht="18" customHeight="1">
      <c r="B26" s="32" t="s">
        <v>55</v>
      </c>
      <c r="C26" s="96" t="s">
        <v>172</v>
      </c>
      <c r="D26" s="32" t="s">
        <v>56</v>
      </c>
      <c r="E26" s="32" t="s">
        <v>57</v>
      </c>
      <c r="F26" s="32" t="s">
        <v>58</v>
      </c>
    </row>
    <row r="27" spans="2:9" ht="18" customHeight="1">
      <c r="B27" s="301" t="str">
        <f>IF(AND(基本情報!$B$66&lt;&gt;"",基本情報!$B$66&lt;&gt;"実施なし",'【郵送】第１号様式（１）－２ 積算内訳書'!B24&lt;&gt;""),'【郵送】第１号様式（１）－２ 積算内訳書'!B24,"")</f>
        <v/>
      </c>
      <c r="C27" s="302" t="str">
        <f>IF(AND(基本情報!$B$66&lt;&gt;"",基本情報!$B$66&lt;&gt;"実施なし",'【郵送】第１号様式（１）－２ 積算内訳書'!C24&lt;&gt;""),'【郵送】第１号様式（１）－２ 積算内訳書'!C24,"")</f>
        <v/>
      </c>
      <c r="D27" s="41" t="str">
        <f>IF(AND(基本情報!$B$66&lt;&gt;"",基本情報!$B$66&lt;&gt;"実施なし",'【郵送】第１号様式（１）－２ 積算内訳書'!D24&lt;&gt;""),'【郵送】第１号様式（１）－２ 積算内訳書'!D24,"")</f>
        <v/>
      </c>
      <c r="E27" s="299" t="str">
        <f>IF(AND(基本情報!$B$66&lt;&gt;"",基本情報!$B$66&lt;&gt;"実施なし",'【郵送】第１号様式（１）－２ 積算内訳書'!E24&lt;&gt;""),'【郵送】第１号様式（１）－２ 積算内訳書'!E24,"")</f>
        <v/>
      </c>
      <c r="F27" s="41" t="str">
        <f t="shared" ref="F27:F34" si="1">IFERROR(D27*E27,"")</f>
        <v/>
      </c>
    </row>
    <row r="28" spans="2:9" ht="18" customHeight="1">
      <c r="B28" s="297" t="str">
        <f>IF(AND(基本情報!$B$66&lt;&gt;"",基本情報!$B$66&lt;&gt;"実施なし",'【郵送】第１号様式（１）－２ 積算内訳書'!B25&lt;&gt;""),'【郵送】第１号様式（１）－２ 積算内訳書'!B25,"")</f>
        <v/>
      </c>
      <c r="C28" s="298" t="str">
        <f>IF(AND(基本情報!$B$66&lt;&gt;"",基本情報!$B$66&lt;&gt;"実施なし",'【郵送】第１号様式（１）－２ 積算内訳書'!C25&lt;&gt;""),'【郵送】第１号様式（１）－２ 積算内訳書'!C25,"")</f>
        <v/>
      </c>
      <c r="D28" s="42" t="str">
        <f>IF(AND(基本情報!$B$66&lt;&gt;"",基本情報!$B$66&lt;&gt;"実施なし",'【郵送】第１号様式（１）－２ 積算内訳書'!D25&lt;&gt;""),'【郵送】第１号様式（１）－２ 積算内訳書'!D25,"")</f>
        <v/>
      </c>
      <c r="E28" s="300" t="str">
        <f>IF(AND(基本情報!$B$66&lt;&gt;"",基本情報!$B$66&lt;&gt;"実施なし",'【郵送】第１号様式（１）－２ 積算内訳書'!E25&lt;&gt;""),'【郵送】第１号様式（１）－２ 積算内訳書'!E25,"")</f>
        <v/>
      </c>
      <c r="F28" s="42" t="str">
        <f t="shared" si="1"/>
        <v/>
      </c>
    </row>
    <row r="29" spans="2:9" ht="18" customHeight="1">
      <c r="B29" s="297" t="str">
        <f>IF(AND(基本情報!$B$66&lt;&gt;"",基本情報!$B$66&lt;&gt;"実施なし",'【郵送】第１号様式（１）－２ 積算内訳書'!B26&lt;&gt;""),'【郵送】第１号様式（１）－２ 積算内訳書'!B26,"")</f>
        <v/>
      </c>
      <c r="C29" s="298" t="str">
        <f>IF(AND(基本情報!$B$66&lt;&gt;"",基本情報!$B$66&lt;&gt;"実施なし",'【郵送】第１号様式（１）－２ 積算内訳書'!C26&lt;&gt;""),'【郵送】第１号様式（１）－２ 積算内訳書'!C26,"")</f>
        <v/>
      </c>
      <c r="D29" s="42" t="str">
        <f>IF(AND(基本情報!$B$66&lt;&gt;"",基本情報!$B$66&lt;&gt;"実施なし",'【郵送】第１号様式（１）－２ 積算内訳書'!D26&lt;&gt;""),'【郵送】第１号様式（１）－２ 積算内訳書'!D26,"")</f>
        <v/>
      </c>
      <c r="E29" s="300" t="str">
        <f>IF(AND(基本情報!$B$66&lt;&gt;"",基本情報!$B$66&lt;&gt;"実施なし",'【郵送】第１号様式（１）－２ 積算内訳書'!E26&lt;&gt;""),'【郵送】第１号様式（１）－２ 積算内訳書'!E26,"")</f>
        <v/>
      </c>
      <c r="F29" s="42" t="str">
        <f t="shared" si="1"/>
        <v/>
      </c>
    </row>
    <row r="30" spans="2:9" ht="18" customHeight="1">
      <c r="B30" s="297" t="str">
        <f>IF(AND(基本情報!$B$66&lt;&gt;"",基本情報!$B$66&lt;&gt;"実施なし",'【郵送】第１号様式（１）－２ 積算内訳書'!B27&lt;&gt;""),'【郵送】第１号様式（１）－２ 積算内訳書'!B27,"")</f>
        <v/>
      </c>
      <c r="C30" s="298" t="str">
        <f>IF(AND(基本情報!$B$66&lt;&gt;"",基本情報!$B$66&lt;&gt;"実施なし",'【郵送】第１号様式（１）－２ 積算内訳書'!C27&lt;&gt;""),'【郵送】第１号様式（１）－２ 積算内訳書'!C27,"")</f>
        <v/>
      </c>
      <c r="D30" s="42" t="str">
        <f>IF(AND(基本情報!$B$66&lt;&gt;"",基本情報!$B$66&lt;&gt;"実施なし",'【郵送】第１号様式（１）－２ 積算内訳書'!D27&lt;&gt;""),'【郵送】第１号様式（１）－２ 積算内訳書'!D27,"")</f>
        <v/>
      </c>
      <c r="E30" s="300" t="str">
        <f>IF(AND(基本情報!$B$66&lt;&gt;"",基本情報!$B$66&lt;&gt;"実施なし",'【郵送】第１号様式（１）－２ 積算内訳書'!E27&lt;&gt;""),'【郵送】第１号様式（１）－２ 積算内訳書'!E27,"")</f>
        <v/>
      </c>
      <c r="F30" s="42" t="str">
        <f t="shared" si="1"/>
        <v/>
      </c>
    </row>
    <row r="31" spans="2:9" ht="18" customHeight="1">
      <c r="B31" s="297" t="str">
        <f>IF(AND(基本情報!$B$66&lt;&gt;"",基本情報!$B$66&lt;&gt;"実施なし",'【郵送】第１号様式（１）－２ 積算内訳書'!B28&lt;&gt;""),'【郵送】第１号様式（１）－２ 積算内訳書'!B28,"")</f>
        <v/>
      </c>
      <c r="C31" s="298" t="str">
        <f>IF(AND(基本情報!$B$66&lt;&gt;"",基本情報!$B$66&lt;&gt;"実施なし",'【郵送】第１号様式（１）－２ 積算内訳書'!C28&lt;&gt;""),'【郵送】第１号様式（１）－２ 積算内訳書'!C28,"")</f>
        <v/>
      </c>
      <c r="D31" s="42" t="str">
        <f>IF(AND(基本情報!$B$66&lt;&gt;"",基本情報!$B$66&lt;&gt;"実施なし",'【郵送】第１号様式（１）－２ 積算内訳書'!D28&lt;&gt;""),'【郵送】第１号様式（１）－２ 積算内訳書'!D28,"")</f>
        <v/>
      </c>
      <c r="E31" s="300" t="str">
        <f>IF(AND(基本情報!$B$66&lt;&gt;"",基本情報!$B$66&lt;&gt;"実施なし",'【郵送】第１号様式（１）－２ 積算内訳書'!E28&lt;&gt;""),'【郵送】第１号様式（１）－２ 積算内訳書'!E28,"")</f>
        <v/>
      </c>
      <c r="F31" s="42" t="str">
        <f t="shared" si="1"/>
        <v/>
      </c>
    </row>
    <row r="32" spans="2:9" ht="18" customHeight="1">
      <c r="B32" s="297" t="str">
        <f>IF(AND(基本情報!$B$66&lt;&gt;"",基本情報!$B$66&lt;&gt;"実施なし",'【郵送】第１号様式（１）－２ 積算内訳書'!B29&lt;&gt;""),'【郵送】第１号様式（１）－２ 積算内訳書'!B29,"")</f>
        <v/>
      </c>
      <c r="C32" s="298" t="str">
        <f>IF(AND(基本情報!$B$66&lt;&gt;"",基本情報!$B$66&lt;&gt;"実施なし",'【郵送】第１号様式（１）－２ 積算内訳書'!C29&lt;&gt;""),'【郵送】第１号様式（１）－２ 積算内訳書'!C29,"")</f>
        <v/>
      </c>
      <c r="D32" s="42" t="str">
        <f>IF(AND(基本情報!$B$66&lt;&gt;"",基本情報!$B$66&lt;&gt;"実施なし",'【郵送】第１号様式（１）－２ 積算内訳書'!D29&lt;&gt;""),'【郵送】第１号様式（１）－２ 積算内訳書'!D29,"")</f>
        <v/>
      </c>
      <c r="E32" s="300" t="str">
        <f>IF(AND(基本情報!$B$66&lt;&gt;"",基本情報!$B$66&lt;&gt;"実施なし",'【郵送】第１号様式（１）－２ 積算内訳書'!E29&lt;&gt;""),'【郵送】第１号様式（１）－２ 積算内訳書'!E29,"")</f>
        <v/>
      </c>
      <c r="F32" s="42" t="str">
        <f t="shared" si="1"/>
        <v/>
      </c>
    </row>
    <row r="33" spans="2:9" ht="18" customHeight="1">
      <c r="B33" s="297" t="str">
        <f>IF(AND(基本情報!$B$66&lt;&gt;"",基本情報!$B$66&lt;&gt;"実施なし",'【郵送】第１号様式（１）－２ 積算内訳書'!B30&lt;&gt;""),'【郵送】第１号様式（１）－２ 積算内訳書'!B30,"")</f>
        <v/>
      </c>
      <c r="C33" s="298" t="str">
        <f>IF(AND(基本情報!$B$66&lt;&gt;"",基本情報!$B$66&lt;&gt;"実施なし",'【郵送】第１号様式（１）－２ 積算内訳書'!C30&lt;&gt;""),'【郵送】第１号様式（１）－２ 積算内訳書'!C30,"")</f>
        <v/>
      </c>
      <c r="D33" s="42" t="str">
        <f>IF(AND(基本情報!$B$66&lt;&gt;"",基本情報!$B$66&lt;&gt;"実施なし",'【郵送】第１号様式（１）－２ 積算内訳書'!D30&lt;&gt;""),'【郵送】第１号様式（１）－２ 積算内訳書'!D30,"")</f>
        <v/>
      </c>
      <c r="E33" s="300" t="str">
        <f>IF(AND(基本情報!$B$66&lt;&gt;"",基本情報!$B$66&lt;&gt;"実施なし",'【郵送】第１号様式（１）－２ 積算内訳書'!E30&lt;&gt;""),'【郵送】第１号様式（１）－２ 積算内訳書'!E30,"")</f>
        <v/>
      </c>
      <c r="F33" s="42" t="str">
        <f t="shared" si="1"/>
        <v/>
      </c>
    </row>
    <row r="34" spans="2:9" ht="18" customHeight="1" thickBot="1">
      <c r="B34" s="297" t="str">
        <f>IF(AND(基本情報!$B$66&lt;&gt;"",基本情報!$B$66&lt;&gt;"実施なし",'【郵送】第１号様式（１）－２ 積算内訳書'!B31&lt;&gt;""),'【郵送】第１号様式（１）－２ 積算内訳書'!B31,"")</f>
        <v/>
      </c>
      <c r="C34" s="298" t="str">
        <f>IF(AND(基本情報!$B$66&lt;&gt;"",基本情報!$B$66&lt;&gt;"実施なし",'【郵送】第１号様式（１）－２ 積算内訳書'!C31&lt;&gt;""),'【郵送】第１号様式（１）－２ 積算内訳書'!C31,"")</f>
        <v/>
      </c>
      <c r="D34" s="42" t="str">
        <f>IF(AND(基本情報!$B$66&lt;&gt;"",基本情報!$B$66&lt;&gt;"実施なし",'【郵送】第１号様式（１）－２ 積算内訳書'!D31&lt;&gt;""),'【郵送】第１号様式（１）－２ 積算内訳書'!D31,"")</f>
        <v/>
      </c>
      <c r="E34" s="300" t="str">
        <f>IF(AND(基本情報!$B$66&lt;&gt;"",基本情報!$B$66&lt;&gt;"実施なし",'【郵送】第１号様式（１）－２ 積算内訳書'!E31&lt;&gt;""),'【郵送】第１号様式（１）－２ 積算内訳書'!E31,"")</f>
        <v/>
      </c>
      <c r="F34" s="42" t="str">
        <f t="shared" si="1"/>
        <v/>
      </c>
    </row>
    <row r="35" spans="2:9" ht="18" customHeight="1" thickTop="1">
      <c r="B35" s="35" t="s">
        <v>278</v>
      </c>
      <c r="C35" s="36"/>
      <c r="D35" s="36"/>
      <c r="E35" s="37" t="s">
        <v>277</v>
      </c>
      <c r="F35" s="33">
        <f>SUM(F27:F34)</f>
        <v>0</v>
      </c>
      <c r="I35" s="15">
        <f>IF(AND(基本情報!B75="実施あり",基本情報!B66="実施あり",F35=0),1,0)</f>
        <v>0</v>
      </c>
    </row>
    <row r="36" spans="2:9" ht="9" customHeight="1">
      <c r="B36" s="34"/>
      <c r="C36" s="34"/>
      <c r="D36" s="34"/>
      <c r="E36" s="34"/>
      <c r="F36" s="34"/>
      <c r="G36" s="34"/>
    </row>
    <row r="37" spans="2:9" ht="18" customHeight="1">
      <c r="B37" s="12" t="s">
        <v>138</v>
      </c>
      <c r="C37" s="31"/>
      <c r="D37" s="12"/>
      <c r="E37" s="12"/>
      <c r="F37" s="12"/>
      <c r="G37" s="12"/>
    </row>
    <row r="38" spans="2:9" ht="18" customHeight="1">
      <c r="B38" s="76" t="s">
        <v>336</v>
      </c>
      <c r="C38" s="31"/>
      <c r="D38" s="12"/>
      <c r="E38" s="12"/>
      <c r="F38" s="12"/>
      <c r="G38" s="12"/>
    </row>
    <row r="39" spans="2:9" ht="9" customHeight="1">
      <c r="B39" s="34"/>
      <c r="C39" s="34"/>
      <c r="D39" s="34"/>
      <c r="E39" s="34"/>
      <c r="F39" s="34"/>
      <c r="G39" s="34"/>
    </row>
    <row r="40" spans="2:9" ht="18" customHeight="1">
      <c r="B40" s="179" t="s">
        <v>335</v>
      </c>
      <c r="C40" s="34"/>
      <c r="D40" s="34"/>
      <c r="E40" s="34"/>
      <c r="F40" s="34"/>
      <c r="G40" s="34"/>
    </row>
    <row r="41" spans="2:9" ht="22.8" customHeight="1">
      <c r="B41" s="180" t="s">
        <v>337</v>
      </c>
      <c r="C41" s="34"/>
      <c r="D41" s="34"/>
      <c r="E41" s="34"/>
      <c r="F41" s="34"/>
      <c r="G41" s="34"/>
    </row>
    <row r="42" spans="2:9" ht="9" customHeight="1">
      <c r="B42" s="34"/>
      <c r="C42" s="34"/>
      <c r="D42" s="34"/>
      <c r="E42" s="34"/>
      <c r="F42" s="34"/>
      <c r="G42" s="34"/>
    </row>
    <row r="43" spans="2:9" ht="18" customHeight="1">
      <c r="B43" s="12" t="s">
        <v>134</v>
      </c>
      <c r="C43" s="31"/>
      <c r="D43" s="12"/>
      <c r="E43" s="12"/>
      <c r="F43" s="12"/>
      <c r="G43" s="12"/>
    </row>
    <row r="44" spans="2:9" ht="18" customHeight="1">
      <c r="B44" s="76" t="s">
        <v>336</v>
      </c>
      <c r="C44" s="31"/>
      <c r="D44" s="12"/>
      <c r="E44" s="12"/>
      <c r="F44" s="12"/>
      <c r="G44" s="12"/>
    </row>
    <row r="45" spans="2:9" ht="9" customHeight="1">
      <c r="B45" s="34"/>
      <c r="C45" s="34"/>
      <c r="D45" s="34"/>
      <c r="E45" s="34"/>
      <c r="F45" s="34"/>
      <c r="G45" s="34"/>
    </row>
    <row r="46" spans="2:9" ht="18" customHeight="1" thickBot="1">
      <c r="B46" s="34"/>
      <c r="C46" s="34"/>
      <c r="D46" s="34"/>
      <c r="E46" s="34"/>
      <c r="F46" s="32" t="s">
        <v>58</v>
      </c>
    </row>
    <row r="47" spans="2:9" ht="18" customHeight="1" thickTop="1" thickBot="1">
      <c r="B47" s="40" t="s">
        <v>333</v>
      </c>
      <c r="C47" s="38"/>
      <c r="D47" s="38"/>
      <c r="E47" s="38"/>
      <c r="F47" s="47">
        <f>F22+F35</f>
        <v>0</v>
      </c>
    </row>
    <row r="48" spans="2:9" ht="13.8" thickTop="1"/>
  </sheetData>
  <sheetProtection sheet="1" selectLockedCells="1"/>
  <mergeCells count="3">
    <mergeCell ref="B3:G4"/>
    <mergeCell ref="B6:F6"/>
    <mergeCell ref="D1:F1"/>
  </mergeCells>
  <phoneticPr fontId="2"/>
  <dataValidations count="2">
    <dataValidation type="date" allowBlank="1" showInputMessage="1" showErrorMessage="1" error="令和5年4月1日から令和6年3月31日までの日付を入力してください。_x000a_なお、「令和5年10月」など、具体的な日付が決まっていない場合は、「令和5年10月31日」と月末の日付にしてください。" prompt="令和7年4月1日から令和8年3月31日までの日付を入力してください。_x000a_なお、「令和7年10月」など、具体的な日付が決まっていない場合は、「令和7年10月31日」と月末の日付にしてください。" sqref="C27:C34" xr:uid="{00000000-0002-0000-0500-000000000000}">
      <formula1>45017</formula1>
      <formula2>45382</formula2>
    </dataValidation>
    <dataValidation type="date" errorStyle="information" allowBlank="1" showInputMessage="1" showErrorMessage="1" error="令和６年4月1日から令和７年3月31日までの日付を入力してください。_x000a_なお、「令和６年10月」など、具体的な日付が決まっていない場合は、「令和６年10月31日」と月末の日付にしてください。" prompt="令和7年4月1日から令和8年3月31日までの日付を入力してください。_x000a_なお、「令和7年10月」など、具体的な日付が決まっていない場合は、「令和7年10月31日」と月末の日付にしてください。" sqref="C14:C21" xr:uid="{00000000-0002-0000-0500-000001000000}">
      <formula1>45017</formula1>
      <formula2>45382</formula2>
    </dataValidation>
  </dataValidations>
  <printOptions horizontalCentered="1"/>
  <pageMargins left="0.70866141732283472" right="0.70866141732283472" top="0.74803149606299213" bottom="0.74803149606299213" header="0.31496062992125984" footer="0.31496062992125984"/>
  <pageSetup paperSize="9" scale="79" orientation="portrait" blackAndWhite="1" r:id="rId1"/>
  <legacyDrawing r:id="rId2"/>
  <extLst>
    <ext xmlns:x14="http://schemas.microsoft.com/office/spreadsheetml/2009/9/main" uri="{78C0D931-6437-407d-A8EE-F0AAD7539E65}">
      <x14:conditionalFormattings>
        <x14:conditionalFormatting xmlns:xm="http://schemas.microsoft.com/office/excel/2006/main">
          <x14:cfRule type="expression" priority="220" id="{1FEB2F84-C773-4B11-9842-3681189824CB}">
            <xm:f>OR(基本情報!$B$74="実施なし",基本情報!$B$66="実施なし")</xm:f>
            <x14:dxf>
              <fill>
                <patternFill>
                  <bgColor theme="0" tint="-0.34998626667073579"/>
                </patternFill>
              </fill>
            </x14:dxf>
          </x14:cfRule>
          <xm:sqref>B13:F22</xm:sqref>
        </x14:conditionalFormatting>
        <x14:conditionalFormatting xmlns:xm="http://schemas.microsoft.com/office/excel/2006/main">
          <x14:cfRule type="expression" priority="221" id="{3CBAE744-07CC-4E32-9EC6-15C01A136AA4}">
            <xm:f>OR(基本情報!$B$75="実施なし",基本情報!$B$66="実施なし")</xm:f>
            <x14:dxf>
              <fill>
                <patternFill>
                  <bgColor theme="0" tint="-0.34998626667073579"/>
                </patternFill>
              </fill>
            </x14:dxf>
          </x14:cfRule>
          <xm:sqref>B26:F35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0" tint="-0.249977111117893"/>
  </sheetPr>
  <dimension ref="B1:AH44"/>
  <sheetViews>
    <sheetView view="pageBreakPreview" zoomScale="85" zoomScaleNormal="100" zoomScaleSheetLayoutView="85" workbookViewId="0">
      <selection activeCell="O1" sqref="O1"/>
    </sheetView>
  </sheetViews>
  <sheetFormatPr defaultColWidth="8.88671875" defaultRowHeight="13.2"/>
  <cols>
    <col min="1" max="1" width="1.109375" style="7" customWidth="1"/>
    <col min="2" max="2" width="6.21875" style="7" customWidth="1"/>
    <col min="3" max="14" width="6.6640625" style="7" customWidth="1"/>
    <col min="15" max="16384" width="8.88671875" style="7"/>
  </cols>
  <sheetData>
    <row r="1" spans="2:34" ht="13.5" customHeight="1">
      <c r="B1" s="10" t="s">
        <v>10</v>
      </c>
      <c r="C1" s="8"/>
      <c r="D1" s="8"/>
      <c r="E1" s="8"/>
      <c r="F1" s="8"/>
      <c r="G1" s="8"/>
      <c r="H1" s="533"/>
      <c r="I1" s="533"/>
      <c r="J1" s="534"/>
      <c r="K1" s="534"/>
      <c r="L1" s="534"/>
      <c r="M1" s="534"/>
      <c r="N1" s="534"/>
      <c r="O1" s="8"/>
      <c r="P1" s="8"/>
      <c r="Q1" s="8"/>
      <c r="R1" s="8"/>
      <c r="S1" s="8"/>
      <c r="T1" s="8"/>
      <c r="U1" s="8"/>
      <c r="V1" s="8"/>
      <c r="W1" s="8"/>
      <c r="X1" s="8"/>
      <c r="Y1" s="8"/>
      <c r="Z1" s="8"/>
      <c r="AA1" s="8"/>
      <c r="AB1" s="8"/>
      <c r="AC1" s="8"/>
      <c r="AD1" s="8"/>
      <c r="AE1" s="8"/>
      <c r="AF1" s="8"/>
      <c r="AG1" s="8"/>
      <c r="AH1" s="8"/>
    </row>
    <row r="2" spans="2:34" ht="13.5" customHeight="1">
      <c r="B2" s="10"/>
      <c r="C2" s="8"/>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23.4" customHeight="1">
      <c r="B3" s="535" t="s">
        <v>17</v>
      </c>
      <c r="C3" s="536"/>
      <c r="D3" s="536"/>
      <c r="E3" s="536"/>
      <c r="F3" s="536"/>
      <c r="G3" s="536"/>
      <c r="H3" s="536"/>
      <c r="I3" s="536"/>
      <c r="J3" s="536"/>
      <c r="K3" s="536"/>
      <c r="L3" s="536"/>
      <c r="M3" s="536"/>
      <c r="N3" s="536"/>
      <c r="O3" s="8"/>
      <c r="P3" s="8"/>
      <c r="Q3" s="8"/>
      <c r="R3" s="8"/>
      <c r="S3" s="8"/>
      <c r="T3" s="8"/>
      <c r="U3" s="8"/>
      <c r="V3" s="8"/>
      <c r="W3" s="8"/>
      <c r="X3" s="8"/>
      <c r="Y3" s="8"/>
      <c r="Z3" s="8"/>
      <c r="AA3" s="8"/>
      <c r="AB3" s="8"/>
      <c r="AC3" s="8"/>
      <c r="AD3" s="8"/>
      <c r="AE3" s="8"/>
      <c r="AF3" s="8"/>
    </row>
    <row r="4" spans="2:34" ht="13.2" customHeight="1">
      <c r="B4" s="9"/>
      <c r="C4" s="4"/>
      <c r="D4" s="4"/>
      <c r="E4" s="4"/>
      <c r="F4" s="4"/>
      <c r="G4" s="4"/>
      <c r="H4" s="4"/>
      <c r="I4" s="4"/>
      <c r="J4" s="4"/>
      <c r="K4" s="4"/>
      <c r="L4" s="4"/>
      <c r="M4" s="4"/>
      <c r="N4" s="4"/>
      <c r="O4" s="8"/>
      <c r="P4" s="8"/>
      <c r="Q4" s="8"/>
      <c r="R4" s="8"/>
      <c r="S4" s="8"/>
      <c r="T4" s="8"/>
      <c r="U4" s="8"/>
      <c r="V4" s="8"/>
      <c r="W4" s="8"/>
      <c r="X4" s="8"/>
      <c r="Y4" s="8"/>
      <c r="Z4" s="8"/>
      <c r="AA4" s="8"/>
      <c r="AB4" s="8"/>
      <c r="AC4" s="8"/>
      <c r="AD4" s="8"/>
      <c r="AE4" s="8"/>
      <c r="AF4" s="8"/>
    </row>
    <row r="5" spans="2:34" ht="24" customHeight="1">
      <c r="B5" s="63" t="s">
        <v>121</v>
      </c>
      <c r="C5" s="8"/>
      <c r="D5" s="8"/>
      <c r="E5" s="8"/>
      <c r="F5" s="8"/>
      <c r="G5" s="8"/>
      <c r="H5" s="8"/>
      <c r="I5" s="8"/>
      <c r="J5" s="8"/>
      <c r="K5" s="8"/>
      <c r="L5" s="8"/>
      <c r="M5" s="8"/>
      <c r="N5" s="8"/>
      <c r="O5" s="8"/>
      <c r="P5" s="8"/>
      <c r="Q5" s="8"/>
      <c r="R5" s="8"/>
      <c r="S5" s="8"/>
      <c r="T5" s="8"/>
      <c r="U5" s="8"/>
      <c r="V5" s="8"/>
      <c r="W5" s="8"/>
      <c r="X5" s="8"/>
      <c r="Y5" s="8"/>
      <c r="Z5" s="8"/>
      <c r="AA5" s="8"/>
      <c r="AB5" s="8"/>
      <c r="AC5" s="8"/>
      <c r="AD5" s="8"/>
      <c r="AE5" s="8"/>
      <c r="AF5" s="8"/>
    </row>
    <row r="6" spans="2:34" ht="8.4" customHeight="1"/>
    <row r="7" spans="2:34" ht="23.7" customHeight="1">
      <c r="B7" s="64">
        <v>1</v>
      </c>
      <c r="C7" s="65" t="s">
        <v>18</v>
      </c>
      <c r="E7" s="527" t="str">
        <f>IF(基本情報!B62="","",基本情報!B62)</f>
        <v/>
      </c>
      <c r="F7" s="528"/>
      <c r="G7" s="528"/>
      <c r="H7" s="528"/>
      <c r="I7" s="528"/>
      <c r="J7" s="528"/>
      <c r="K7" s="528"/>
      <c r="L7" s="528"/>
      <c r="M7" s="528"/>
      <c r="N7" s="529"/>
    </row>
    <row r="8" spans="2:34" ht="10.199999999999999" customHeight="1"/>
    <row r="9" spans="2:34" ht="23.7" customHeight="1">
      <c r="B9" s="64">
        <v>2</v>
      </c>
      <c r="C9" s="65" t="s">
        <v>9</v>
      </c>
      <c r="E9" s="527" t="str">
        <f>IF(基本情報!B64="","",基本情報!B64)</f>
        <v/>
      </c>
      <c r="F9" s="528"/>
      <c r="G9" s="528"/>
      <c r="H9" s="528"/>
      <c r="I9" s="528"/>
      <c r="J9" s="528"/>
      <c r="K9" s="528"/>
      <c r="L9" s="528"/>
      <c r="M9" s="528"/>
      <c r="N9" s="529"/>
    </row>
    <row r="10" spans="2:34" ht="7.95" customHeight="1"/>
    <row r="11" spans="2:34" ht="23.25" customHeight="1">
      <c r="B11" s="64">
        <v>3</v>
      </c>
      <c r="C11" s="65" t="s">
        <v>21</v>
      </c>
      <c r="E11" s="7" t="s">
        <v>118</v>
      </c>
      <c r="I11" s="527" t="str">
        <f>IF(基本情報!B66="","",基本情報!B66)</f>
        <v/>
      </c>
      <c r="J11" s="528"/>
      <c r="K11" s="528"/>
      <c r="L11" s="528"/>
      <c r="M11" s="528"/>
      <c r="N11" s="529"/>
    </row>
    <row r="12" spans="2:34" ht="13.8" customHeight="1"/>
    <row r="13" spans="2:34" ht="13.8" customHeight="1"/>
    <row r="14" spans="2:34" ht="23.7" customHeight="1">
      <c r="E14" s="7" t="s">
        <v>119</v>
      </c>
      <c r="I14" s="530" t="str">
        <f>IF(基本情報!B67="","",基本情報!B67)</f>
        <v/>
      </c>
      <c r="J14" s="531"/>
      <c r="K14" s="531"/>
      <c r="L14" s="531"/>
      <c r="M14" s="531"/>
      <c r="N14" s="532"/>
    </row>
    <row r="15" spans="2:34" ht="26.4" customHeight="1"/>
    <row r="16" spans="2:34" ht="23.7" customHeight="1">
      <c r="E16" s="7" t="s">
        <v>120</v>
      </c>
      <c r="I16" s="530" t="str">
        <f>IF(基本情報!B68="","",基本情報!B68)</f>
        <v/>
      </c>
      <c r="J16" s="531"/>
      <c r="K16" s="531"/>
      <c r="L16" s="531"/>
      <c r="M16" s="531"/>
      <c r="N16" s="532"/>
    </row>
    <row r="17" spans="2:32" ht="12.6" customHeight="1"/>
    <row r="18" spans="2:32" ht="23.25" customHeight="1">
      <c r="B18" s="77" t="s">
        <v>122</v>
      </c>
    </row>
    <row r="19" spans="2:32" ht="12.6" customHeight="1"/>
    <row r="20" spans="2:32" ht="24" customHeight="1">
      <c r="B20" s="63" t="s">
        <v>282</v>
      </c>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row>
    <row r="22" spans="2:32" ht="23.7" customHeight="1">
      <c r="B22" s="64" t="s">
        <v>19</v>
      </c>
      <c r="C22" s="65" t="s">
        <v>140</v>
      </c>
    </row>
    <row r="23" spans="2:32" ht="7.95" customHeight="1"/>
    <row r="25" spans="2:32" ht="23.7" customHeight="1">
      <c r="B25" s="78" t="s">
        <v>141</v>
      </c>
      <c r="C25" s="65" t="s">
        <v>25</v>
      </c>
    </row>
    <row r="26" spans="2:32" ht="7.95" customHeight="1"/>
    <row r="27" spans="2:32" ht="23.7" customHeight="1">
      <c r="H27" s="524" t="str">
        <f>IF(基本情報!B74="","",基本情報!B74)</f>
        <v/>
      </c>
      <c r="I27" s="525"/>
      <c r="J27" s="525"/>
      <c r="K27" s="525"/>
      <c r="L27" s="526"/>
    </row>
    <row r="28" spans="2:32">
      <c r="C28" s="7" t="s">
        <v>279</v>
      </c>
    </row>
    <row r="30" spans="2:32" ht="23.7" customHeight="1">
      <c r="B30" s="78" t="s">
        <v>142</v>
      </c>
      <c r="C30" s="65" t="s">
        <v>71</v>
      </c>
      <c r="H30" s="524" t="str">
        <f>IF(基本情報!B75="","",基本情報!B75)</f>
        <v/>
      </c>
      <c r="I30" s="525"/>
      <c r="J30" s="525"/>
      <c r="K30" s="525"/>
      <c r="L30" s="526"/>
    </row>
    <row r="31" spans="2:32">
      <c r="C31" s="7" t="s">
        <v>280</v>
      </c>
    </row>
    <row r="33" spans="2:12" ht="23.7" customHeight="1">
      <c r="B33" s="78" t="s">
        <v>144</v>
      </c>
      <c r="C33" s="65" t="s">
        <v>143</v>
      </c>
    </row>
    <row r="34" spans="2:12" ht="23.7" customHeight="1">
      <c r="H34" s="524" t="str">
        <f>IF(基本情報!B76="","",基本情報!B76)</f>
        <v/>
      </c>
      <c r="I34" s="525"/>
      <c r="J34" s="525"/>
      <c r="K34" s="525"/>
      <c r="L34" s="526"/>
    </row>
    <row r="35" spans="2:12">
      <c r="C35" s="7" t="s">
        <v>344</v>
      </c>
    </row>
    <row r="37" spans="2:12">
      <c r="B37" s="78" t="s">
        <v>317</v>
      </c>
      <c r="C37" s="65" t="s">
        <v>319</v>
      </c>
    </row>
    <row r="38" spans="2:12" ht="25.8" customHeight="1">
      <c r="H38" s="524" t="str">
        <f>IF(基本情報!B77="","",基本情報!B77)</f>
        <v/>
      </c>
      <c r="I38" s="525"/>
      <c r="J38" s="525"/>
      <c r="K38" s="525"/>
      <c r="L38" s="526"/>
    </row>
    <row r="39" spans="2:12">
      <c r="C39" s="7" t="s">
        <v>318</v>
      </c>
    </row>
    <row r="41" spans="2:12" ht="23.7" customHeight="1">
      <c r="B41" s="64" t="s">
        <v>20</v>
      </c>
      <c r="C41" s="65" t="s">
        <v>145</v>
      </c>
    </row>
    <row r="42" spans="2:12" ht="7.95" customHeight="1"/>
    <row r="43" spans="2:12" ht="24.45" customHeight="1">
      <c r="H43" s="524" t="str">
        <f>IF(基本情報!B78="","",基本情報!B78)</f>
        <v/>
      </c>
      <c r="I43" s="525"/>
      <c r="J43" s="525"/>
      <c r="K43" s="525"/>
      <c r="L43" s="526"/>
    </row>
    <row r="44" spans="2:12">
      <c r="C44" s="7" t="s">
        <v>155</v>
      </c>
    </row>
  </sheetData>
  <sheetProtection sheet="1" objects="1" selectLockedCells="1"/>
  <mergeCells count="13">
    <mergeCell ref="H1:I1"/>
    <mergeCell ref="J1:N1"/>
    <mergeCell ref="B3:N3"/>
    <mergeCell ref="E7:N7"/>
    <mergeCell ref="E9:N9"/>
    <mergeCell ref="H43:L43"/>
    <mergeCell ref="H34:L34"/>
    <mergeCell ref="H30:L30"/>
    <mergeCell ref="H27:L27"/>
    <mergeCell ref="I11:N11"/>
    <mergeCell ref="I14:N14"/>
    <mergeCell ref="I16:N16"/>
    <mergeCell ref="H38:L38"/>
  </mergeCells>
  <phoneticPr fontId="2"/>
  <dataValidations count="1">
    <dataValidation allowBlank="1" showInputMessage="1" sqref="L12:M13 L15:M15" xr:uid="{00000000-0002-0000-0600-000000000000}"/>
  </dataValidations>
  <printOptions horizontalCentered="1"/>
  <pageMargins left="0.70866141732283472" right="0.51181102362204722" top="0.74803149606299213" bottom="0.74803149606299213" header="0.31496062992125984" footer="0.31496062992125984"/>
  <pageSetup paperSize="9" scale="89" orientation="portrait" blackAndWhite="1" horizontalDpi="200" verticalDpi="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CCFFCC"/>
  </sheetPr>
  <dimension ref="B1:AH32"/>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7" width="8.88671875" style="7" hidden="1" customWidth="1"/>
    <col min="18" max="16384" width="8.88671875" style="7"/>
  </cols>
  <sheetData>
    <row r="1" spans="2:34" ht="13.5" customHeight="1">
      <c r="B1" s="10" t="s">
        <v>146</v>
      </c>
      <c r="C1" s="10"/>
      <c r="D1" s="8"/>
      <c r="E1" s="8"/>
      <c r="F1" s="8"/>
      <c r="G1" s="8"/>
      <c r="H1" s="533" t="s">
        <v>110</v>
      </c>
      <c r="I1" s="533"/>
      <c r="J1" s="499" t="str">
        <f>IF(基本情報!B62="","",基本情報!B62)</f>
        <v/>
      </c>
      <c r="K1" s="499"/>
      <c r="L1" s="499"/>
      <c r="M1" s="499"/>
      <c r="N1" s="499"/>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48" t="s">
        <v>281</v>
      </c>
      <c r="C3" s="548"/>
      <c r="D3" s="549"/>
      <c r="E3" s="549"/>
      <c r="F3" s="549"/>
      <c r="G3" s="549"/>
      <c r="H3" s="549"/>
      <c r="I3" s="549"/>
      <c r="J3" s="549"/>
      <c r="K3" s="549"/>
      <c r="L3" s="549"/>
      <c r="M3" s="549"/>
      <c r="N3" s="549"/>
      <c r="O3" s="8"/>
      <c r="P3" s="8"/>
      <c r="Q3" s="80" t="s">
        <v>158</v>
      </c>
      <c r="R3" s="8"/>
      <c r="S3" s="8"/>
      <c r="T3" s="8"/>
      <c r="U3" s="8"/>
      <c r="V3" s="8"/>
      <c r="W3" s="8"/>
      <c r="X3" s="8"/>
      <c r="Y3" s="8"/>
      <c r="Z3" s="8"/>
      <c r="AA3" s="8"/>
      <c r="AB3" s="8"/>
      <c r="AC3" s="8"/>
      <c r="AD3" s="8"/>
      <c r="AE3" s="8"/>
      <c r="AF3" s="8"/>
    </row>
    <row r="4" spans="2:34" ht="6.75" customHeight="1">
      <c r="B4" s="83"/>
      <c r="C4" s="83"/>
      <c r="D4" s="84"/>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2.5" customHeight="1">
      <c r="B5" s="87" t="str">
        <f>IF(基本情報!B74="実施なし","本事業は実施なし","")</f>
        <v/>
      </c>
      <c r="C5" s="83"/>
      <c r="D5" s="84"/>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6.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50" t="s">
        <v>27</v>
      </c>
      <c r="C7" s="551"/>
      <c r="D7" s="552"/>
      <c r="E7" s="553"/>
      <c r="F7" s="553"/>
      <c r="G7" s="553"/>
      <c r="H7" s="553"/>
      <c r="I7" s="553"/>
      <c r="J7" s="553"/>
      <c r="K7" s="553"/>
      <c r="L7" s="553"/>
      <c r="M7" s="553"/>
      <c r="N7" s="554"/>
      <c r="Q7" s="7">
        <f>IF(AND(基本情報!$B$74="実施あり（今後実施予定も含む）",E7=""),1,0)</f>
        <v>0</v>
      </c>
    </row>
    <row r="8" spans="2:34" ht="23.7" customHeight="1">
      <c r="B8" s="537" t="s">
        <v>22</v>
      </c>
      <c r="C8" s="526"/>
      <c r="D8" s="538"/>
      <c r="E8" s="555"/>
      <c r="F8" s="539"/>
      <c r="G8" s="539"/>
      <c r="H8" s="539"/>
      <c r="I8" s="539"/>
      <c r="J8" s="539"/>
      <c r="K8" s="539"/>
      <c r="L8" s="539"/>
      <c r="M8" s="539"/>
      <c r="N8" s="540"/>
      <c r="Q8" s="7">
        <f>IF(AND(基本情報!$B$74="実施あり（今後実施予定も含む）",E8=""),1,0)</f>
        <v>0</v>
      </c>
    </row>
    <row r="9" spans="2:34" ht="23.7" customHeight="1">
      <c r="B9" s="537" t="s">
        <v>69</v>
      </c>
      <c r="C9" s="526"/>
      <c r="D9" s="538"/>
      <c r="E9" s="541"/>
      <c r="F9" s="541"/>
      <c r="G9" s="541"/>
      <c r="H9" s="541"/>
      <c r="I9" s="541"/>
      <c r="J9" s="541"/>
      <c r="K9" s="541"/>
      <c r="L9" s="541"/>
      <c r="M9" s="541"/>
      <c r="N9" s="542"/>
      <c r="Q9" s="7">
        <f>IF(AND(基本情報!$B$74="実施あり（今後実施予定も含む）",E9=""),1,0)</f>
        <v>0</v>
      </c>
    </row>
    <row r="10" spans="2:34" ht="150" customHeight="1" thickBot="1">
      <c r="B10" s="543" t="s">
        <v>377</v>
      </c>
      <c r="C10" s="544"/>
      <c r="D10" s="545"/>
      <c r="E10" s="546"/>
      <c r="F10" s="546"/>
      <c r="G10" s="546"/>
      <c r="H10" s="546"/>
      <c r="I10" s="546"/>
      <c r="J10" s="546"/>
      <c r="K10" s="546"/>
      <c r="L10" s="546"/>
      <c r="M10" s="546"/>
      <c r="N10" s="547"/>
      <c r="Q10" s="7">
        <f>IF(AND(基本情報!$B$74="実施あり（今後実施予定も含む）",E10=""),1,0)</f>
        <v>0</v>
      </c>
    </row>
    <row r="11" spans="2:34" ht="4.95" customHeight="1" thickTop="1"/>
    <row r="12" spans="2:34" ht="20.399999999999999" customHeight="1">
      <c r="B12" s="7" t="s">
        <v>167</v>
      </c>
    </row>
    <row r="13" spans="2:34" ht="13.8" thickBot="1"/>
    <row r="14" spans="2:34" ht="19.5" customHeight="1" thickTop="1" thickBot="1">
      <c r="B14" s="556" t="s">
        <v>168</v>
      </c>
      <c r="C14" s="557"/>
      <c r="D14" s="557"/>
      <c r="E14" s="557"/>
      <c r="F14" s="557"/>
      <c r="G14" s="558"/>
      <c r="H14" s="559"/>
      <c r="I14" s="560"/>
      <c r="Q14" s="7">
        <f>IF(AND(基本情報!$B$74="実施あり（今後実施予定も含む）",H14=""),1,0)</f>
        <v>0</v>
      </c>
    </row>
    <row r="15" spans="2:34" ht="19.5" customHeight="1" thickTop="1">
      <c r="B15" s="57" t="str">
        <f>IF(H14="あり","以下に続けて記載",IF(H14="なし","システム等の詳細についての記載は以上です",""))</f>
        <v/>
      </c>
    </row>
    <row r="16" spans="2:34" ht="20.399999999999999" customHeight="1" thickBot="1"/>
    <row r="17" spans="2:17" ht="23.7" customHeight="1" thickTop="1">
      <c r="B17" s="550" t="s">
        <v>27</v>
      </c>
      <c r="C17" s="551"/>
      <c r="D17" s="552"/>
      <c r="E17" s="553"/>
      <c r="F17" s="553"/>
      <c r="G17" s="553"/>
      <c r="H17" s="553"/>
      <c r="I17" s="553"/>
      <c r="J17" s="553"/>
      <c r="K17" s="553"/>
      <c r="L17" s="553"/>
      <c r="M17" s="553"/>
      <c r="N17" s="554"/>
      <c r="Q17" s="7">
        <f>IF(AND($H$14="あり",E17=""),1,0)</f>
        <v>0</v>
      </c>
    </row>
    <row r="18" spans="2:17" ht="23.7" customHeight="1">
      <c r="B18" s="537" t="s">
        <v>22</v>
      </c>
      <c r="C18" s="526"/>
      <c r="D18" s="538"/>
      <c r="E18" s="539"/>
      <c r="F18" s="539"/>
      <c r="G18" s="539"/>
      <c r="H18" s="539"/>
      <c r="I18" s="539"/>
      <c r="J18" s="539"/>
      <c r="K18" s="539"/>
      <c r="L18" s="539"/>
      <c r="M18" s="539"/>
      <c r="N18" s="540"/>
      <c r="Q18" s="7">
        <f>IF(AND($H$14="あり",E18=""),1,0)</f>
        <v>0</v>
      </c>
    </row>
    <row r="19" spans="2:17" ht="23.7" customHeight="1">
      <c r="B19" s="537" t="s">
        <v>69</v>
      </c>
      <c r="C19" s="526"/>
      <c r="D19" s="538"/>
      <c r="E19" s="541"/>
      <c r="F19" s="541"/>
      <c r="G19" s="541"/>
      <c r="H19" s="541"/>
      <c r="I19" s="541"/>
      <c r="J19" s="541"/>
      <c r="K19" s="541"/>
      <c r="L19" s="541"/>
      <c r="M19" s="541"/>
      <c r="N19" s="542"/>
      <c r="Q19" s="7">
        <f>IF(AND($H$14="あり",E19=""),1,0)</f>
        <v>0</v>
      </c>
    </row>
    <row r="20" spans="2:17" ht="150" customHeight="1" thickBot="1">
      <c r="B20" s="543" t="s">
        <v>379</v>
      </c>
      <c r="C20" s="544"/>
      <c r="D20" s="545"/>
      <c r="E20" s="546"/>
      <c r="F20" s="546"/>
      <c r="G20" s="546"/>
      <c r="H20" s="546"/>
      <c r="I20" s="546"/>
      <c r="J20" s="546"/>
      <c r="K20" s="546"/>
      <c r="L20" s="546"/>
      <c r="M20" s="546"/>
      <c r="N20" s="547"/>
      <c r="Q20" s="7">
        <f>IF(AND($H$14="あり",E20=""),1,0)</f>
        <v>0</v>
      </c>
    </row>
    <row r="21" spans="2:17" ht="6" customHeight="1" thickTop="1"/>
    <row r="22" spans="2:17" ht="20.399999999999999" customHeight="1">
      <c r="B22" s="7" t="s">
        <v>167</v>
      </c>
    </row>
    <row r="23" spans="2:17" ht="13.8" thickBot="1"/>
    <row r="24" spans="2:17" ht="19.5" customHeight="1" thickTop="1" thickBot="1">
      <c r="B24" s="556" t="s">
        <v>168</v>
      </c>
      <c r="C24" s="557"/>
      <c r="D24" s="557"/>
      <c r="E24" s="557"/>
      <c r="F24" s="557"/>
      <c r="G24" s="558"/>
      <c r="H24" s="559"/>
      <c r="I24" s="560"/>
      <c r="Q24" s="7">
        <f>IF(AND($H$14="あり",H24=""),1,0)</f>
        <v>0</v>
      </c>
    </row>
    <row r="25" spans="2:17" ht="19.5" customHeight="1" thickTop="1">
      <c r="B25" s="57" t="str">
        <f>IF(H24="あり","以下に続けて記載",IF(H24="なし","システム等の詳細についての記載は以上です",""))</f>
        <v/>
      </c>
    </row>
    <row r="26" spans="2:17" ht="20.399999999999999" customHeight="1" thickBot="1"/>
    <row r="27" spans="2:17" ht="23.7" customHeight="1" thickTop="1">
      <c r="B27" s="550" t="s">
        <v>27</v>
      </c>
      <c r="C27" s="551"/>
      <c r="D27" s="552"/>
      <c r="E27" s="553"/>
      <c r="F27" s="553"/>
      <c r="G27" s="553"/>
      <c r="H27" s="553"/>
      <c r="I27" s="553"/>
      <c r="J27" s="553"/>
      <c r="K27" s="553"/>
      <c r="L27" s="553"/>
      <c r="M27" s="553"/>
      <c r="N27" s="554"/>
      <c r="Q27" s="7">
        <f>IF(AND($H$24="あり",E27=""),1,0)</f>
        <v>0</v>
      </c>
    </row>
    <row r="28" spans="2:17" ht="23.7" customHeight="1">
      <c r="B28" s="537" t="s">
        <v>22</v>
      </c>
      <c r="C28" s="526"/>
      <c r="D28" s="538"/>
      <c r="E28" s="539"/>
      <c r="F28" s="539"/>
      <c r="G28" s="539"/>
      <c r="H28" s="539"/>
      <c r="I28" s="539"/>
      <c r="J28" s="539"/>
      <c r="K28" s="539"/>
      <c r="L28" s="539"/>
      <c r="M28" s="539"/>
      <c r="N28" s="540"/>
      <c r="Q28" s="7">
        <f>IF(AND($H$24="あり",E28=""),1,0)</f>
        <v>0</v>
      </c>
    </row>
    <row r="29" spans="2:17" ht="23.7" customHeight="1">
      <c r="B29" s="537" t="s">
        <v>69</v>
      </c>
      <c r="C29" s="526"/>
      <c r="D29" s="538"/>
      <c r="E29" s="541"/>
      <c r="F29" s="541"/>
      <c r="G29" s="541"/>
      <c r="H29" s="541"/>
      <c r="I29" s="541"/>
      <c r="J29" s="541"/>
      <c r="K29" s="541"/>
      <c r="L29" s="541"/>
      <c r="M29" s="541"/>
      <c r="N29" s="542"/>
      <c r="Q29" s="7">
        <f>IF(AND($H$24="あり",E29=""),1,0)</f>
        <v>0</v>
      </c>
    </row>
    <row r="30" spans="2:17" ht="150" customHeight="1" thickBot="1">
      <c r="B30" s="543" t="s">
        <v>379</v>
      </c>
      <c r="C30" s="544"/>
      <c r="D30" s="545"/>
      <c r="E30" s="546"/>
      <c r="F30" s="546"/>
      <c r="G30" s="546"/>
      <c r="H30" s="546"/>
      <c r="I30" s="546"/>
      <c r="J30" s="546"/>
      <c r="K30" s="546"/>
      <c r="L30" s="546"/>
      <c r="M30" s="546"/>
      <c r="N30" s="547"/>
      <c r="Q30" s="7">
        <f>IF(AND($H$24="あり",E30=""),1,0)</f>
        <v>0</v>
      </c>
    </row>
    <row r="31" spans="2:17" ht="6" customHeight="1" thickTop="1"/>
    <row r="32" spans="2:17" ht="20.399999999999999" customHeight="1">
      <c r="B32" s="7" t="s">
        <v>167</v>
      </c>
    </row>
  </sheetData>
  <sheetProtection sheet="1" insertRows="0" selectLockedCells="1"/>
  <mergeCells count="31">
    <mergeCell ref="B30:D30"/>
    <mergeCell ref="E30:N30"/>
    <mergeCell ref="B14:G14"/>
    <mergeCell ref="H14:I14"/>
    <mergeCell ref="B24:G24"/>
    <mergeCell ref="H24:I24"/>
    <mergeCell ref="B27:D27"/>
    <mergeCell ref="E27:N27"/>
    <mergeCell ref="B28:D28"/>
    <mergeCell ref="E28:N28"/>
    <mergeCell ref="B29:D29"/>
    <mergeCell ref="E29:N29"/>
    <mergeCell ref="B20:D20"/>
    <mergeCell ref="E20:N20"/>
    <mergeCell ref="B17:D17"/>
    <mergeCell ref="E17:N17"/>
    <mergeCell ref="B18:D18"/>
    <mergeCell ref="E18:N18"/>
    <mergeCell ref="B19:D19"/>
    <mergeCell ref="E19:N19"/>
    <mergeCell ref="H1:I1"/>
    <mergeCell ref="J1:N1"/>
    <mergeCell ref="B10:D10"/>
    <mergeCell ref="E10:N10"/>
    <mergeCell ref="B3:N3"/>
    <mergeCell ref="B7:D7"/>
    <mergeCell ref="E7:N7"/>
    <mergeCell ref="B8:D8"/>
    <mergeCell ref="E8:N8"/>
    <mergeCell ref="B9:D9"/>
    <mergeCell ref="E9:N9"/>
  </mergeCells>
  <phoneticPr fontId="2"/>
  <conditionalFormatting sqref="B17:N33">
    <cfRule type="expression" dxfId="32" priority="4">
      <formula>$H$14="なし"</formula>
    </cfRule>
  </conditionalFormatting>
  <conditionalFormatting sqref="B27:N33">
    <cfRule type="expression" dxfId="31" priority="2">
      <formula>$H$24="なし"</formula>
    </cfRule>
  </conditionalFormatting>
  <conditionalFormatting sqref="E17:N20 H24:I24">
    <cfRule type="expression" dxfId="29" priority="3">
      <formula>AND($H$14="あり",E17="")</formula>
    </cfRule>
  </conditionalFormatting>
  <conditionalFormatting sqref="E27:N30">
    <cfRule type="expression" dxfId="28" priority="1">
      <formula>AND($H$24="あり",E27="")</formula>
    </cfRule>
  </conditionalFormatting>
  <dataValidations xWindow="881" yWindow="378" count="2">
    <dataValidation type="list" allowBlank="1" showInputMessage="1" showErrorMessage="1" sqref="H14:I14 H24:I24" xr:uid="{00000000-0002-0000-0700-000000000000}">
      <formula1>"あり,なし"</formula1>
    </dataValidation>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 sqref="E29:N29 E19:N19 E9:N9" xr:uid="{F1BB299F-FB11-4774-ACA0-6A214FD21388}"/>
  </dataValidations>
  <printOptions horizontalCentered="1"/>
  <pageMargins left="0.70866141732283472" right="0.70866141732283472" top="0.74803149606299213" bottom="0.74803149606299213" header="0.31496062992125984" footer="0.31496062992125984"/>
  <pageSetup paperSize="9" scale="8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5" id="{6DB57D72-01D9-4037-AB2F-4A1684205A2E}">
            <xm:f>基本情報!$B$74="実施なし"</xm:f>
            <x14:dxf>
              <fill>
                <patternFill>
                  <bgColor theme="0" tint="-0.34998626667073579"/>
                </patternFill>
              </fill>
            </x14:dxf>
          </x14:cfRule>
          <xm:sqref>B7:N33</xm:sqref>
        </x14:conditionalFormatting>
        <x14:conditionalFormatting xmlns:xm="http://schemas.microsoft.com/office/excel/2006/main">
          <x14:cfRule type="expression" priority="6" id="{97864FCF-B7C8-4114-8923-1CC2AE683640}">
            <xm:f>AND(基本情報!$B$74="実施あり（今後実施予定も含む）",E7="")</xm:f>
            <x14:dxf>
              <fill>
                <patternFill>
                  <bgColor theme="9" tint="0.79998168889431442"/>
                </patternFill>
              </fill>
            </x14:dxf>
          </x14:cfRule>
          <xm:sqref>E7:N10 H14:I14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CCFFCC"/>
  </sheetPr>
  <dimension ref="B1:AH32"/>
  <sheetViews>
    <sheetView view="pageBreakPreview" topLeftCell="A3" zoomScaleNormal="100" zoomScaleSheetLayoutView="100" workbookViewId="0">
      <selection activeCell="H24" sqref="H24:I24"/>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7" width="8.88671875" style="7" hidden="1" customWidth="1"/>
    <col min="18" max="16384" width="8.88671875" style="7"/>
  </cols>
  <sheetData>
    <row r="1" spans="2:34" ht="13.5" customHeight="1">
      <c r="B1" s="10" t="s">
        <v>283</v>
      </c>
      <c r="C1" s="10"/>
      <c r="D1" s="8"/>
      <c r="E1" s="8"/>
      <c r="F1" s="8"/>
      <c r="G1" s="8"/>
      <c r="H1" s="533" t="s">
        <v>110</v>
      </c>
      <c r="I1" s="533"/>
      <c r="J1" s="499" t="str">
        <f>IF(基本情報!B62="","",基本情報!B62)</f>
        <v/>
      </c>
      <c r="K1" s="499"/>
      <c r="L1" s="499"/>
      <c r="M1" s="499"/>
      <c r="N1" s="499"/>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48" t="s">
        <v>312</v>
      </c>
      <c r="C3" s="548"/>
      <c r="D3" s="549"/>
      <c r="E3" s="549"/>
      <c r="F3" s="549"/>
      <c r="G3" s="549"/>
      <c r="H3" s="549"/>
      <c r="I3" s="549"/>
      <c r="J3" s="549"/>
      <c r="K3" s="549"/>
      <c r="L3" s="549"/>
      <c r="M3" s="549"/>
      <c r="N3" s="549"/>
      <c r="O3" s="8"/>
      <c r="P3" s="8"/>
      <c r="Q3" s="80" t="s">
        <v>158</v>
      </c>
      <c r="R3" s="8"/>
      <c r="S3" s="8"/>
      <c r="T3" s="8"/>
      <c r="U3" s="8"/>
      <c r="V3" s="8"/>
      <c r="W3" s="8"/>
      <c r="X3" s="8"/>
      <c r="Y3" s="8"/>
      <c r="Z3" s="8"/>
      <c r="AA3" s="8"/>
      <c r="AB3" s="8"/>
      <c r="AC3" s="8"/>
      <c r="AD3" s="8"/>
      <c r="AE3" s="8"/>
      <c r="AF3" s="8"/>
    </row>
    <row r="4" spans="2:34" ht="7.5" customHeight="1">
      <c r="B4" s="83"/>
      <c r="C4" s="83"/>
      <c r="D4" s="84"/>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4.75" customHeight="1">
      <c r="B5" s="87" t="str">
        <f>IF(基本情報!B75="実施なし","本事業は実施なし","")</f>
        <v/>
      </c>
      <c r="C5" s="83"/>
      <c r="D5" s="84"/>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50" t="s">
        <v>27</v>
      </c>
      <c r="C7" s="551"/>
      <c r="D7" s="552"/>
      <c r="E7" s="553"/>
      <c r="F7" s="553"/>
      <c r="G7" s="553"/>
      <c r="H7" s="553"/>
      <c r="I7" s="553"/>
      <c r="J7" s="553"/>
      <c r="K7" s="553"/>
      <c r="L7" s="553"/>
      <c r="M7" s="553"/>
      <c r="N7" s="554"/>
      <c r="Q7" s="7">
        <f>IF(AND(基本情報!$B$75="実施あり（今後実施予定も含む）",E7=""),1,0)</f>
        <v>0</v>
      </c>
    </row>
    <row r="8" spans="2:34" ht="23.7" customHeight="1">
      <c r="B8" s="537" t="s">
        <v>22</v>
      </c>
      <c r="C8" s="526"/>
      <c r="D8" s="538"/>
      <c r="E8" s="539"/>
      <c r="F8" s="539"/>
      <c r="G8" s="539"/>
      <c r="H8" s="539"/>
      <c r="I8" s="539"/>
      <c r="J8" s="539"/>
      <c r="K8" s="539"/>
      <c r="L8" s="539"/>
      <c r="M8" s="539"/>
      <c r="N8" s="540"/>
      <c r="Q8" s="7">
        <f>IF(AND(基本情報!$B$75="実施あり（今後実施予定も含む）",E8=""),1,0)</f>
        <v>0</v>
      </c>
    </row>
    <row r="9" spans="2:34" ht="23.7" customHeight="1">
      <c r="B9" s="537" t="s">
        <v>69</v>
      </c>
      <c r="C9" s="526"/>
      <c r="D9" s="538"/>
      <c r="E9" s="541"/>
      <c r="F9" s="541"/>
      <c r="G9" s="541"/>
      <c r="H9" s="541"/>
      <c r="I9" s="541"/>
      <c r="J9" s="541"/>
      <c r="K9" s="541"/>
      <c r="L9" s="541"/>
      <c r="M9" s="541"/>
      <c r="N9" s="542"/>
      <c r="Q9" s="7">
        <f>IF(AND(基本情報!$B$75="実施あり（今後実施予定も含む）",E9=""),1,0)</f>
        <v>0</v>
      </c>
    </row>
    <row r="10" spans="2:34" ht="150" customHeight="1" thickBot="1">
      <c r="B10" s="543" t="s">
        <v>378</v>
      </c>
      <c r="C10" s="544"/>
      <c r="D10" s="545"/>
      <c r="E10" s="546"/>
      <c r="F10" s="546"/>
      <c r="G10" s="546"/>
      <c r="H10" s="546"/>
      <c r="I10" s="546"/>
      <c r="J10" s="546"/>
      <c r="K10" s="546"/>
      <c r="L10" s="546"/>
      <c r="M10" s="546"/>
      <c r="N10" s="547"/>
      <c r="Q10" s="7">
        <f>IF(AND(基本情報!$B$75="実施あり（今後実施予定も含む）",E10=""),1,0)</f>
        <v>0</v>
      </c>
    </row>
    <row r="11" spans="2:34" ht="4.95" customHeight="1" thickTop="1"/>
    <row r="12" spans="2:34" ht="20.399999999999999" customHeight="1">
      <c r="B12" s="7" t="s">
        <v>167</v>
      </c>
    </row>
    <row r="13" spans="2:34" ht="13.8" thickBot="1"/>
    <row r="14" spans="2:34" ht="19.5" customHeight="1" thickTop="1" thickBot="1">
      <c r="B14" s="556" t="s">
        <v>168</v>
      </c>
      <c r="C14" s="557"/>
      <c r="D14" s="557"/>
      <c r="E14" s="557"/>
      <c r="F14" s="557"/>
      <c r="G14" s="558"/>
      <c r="H14" s="559"/>
      <c r="I14" s="560"/>
      <c r="Q14" s="7">
        <f>IF(AND(基本情報!$B$75="実施あり（今後実施予定も含む）",H14=""),1,0)</f>
        <v>0</v>
      </c>
    </row>
    <row r="15" spans="2:34" ht="19.5" customHeight="1" thickTop="1">
      <c r="B15" s="57" t="str">
        <f>IF(H14="あり","以下に続けて記載",IF(H14="なし","システム等の詳細についての記載は以上です",""))</f>
        <v/>
      </c>
    </row>
    <row r="16" spans="2:34" ht="20.399999999999999" customHeight="1" thickBot="1"/>
    <row r="17" spans="2:17" ht="23.7" customHeight="1" thickTop="1">
      <c r="B17" s="550" t="s">
        <v>27</v>
      </c>
      <c r="C17" s="551"/>
      <c r="D17" s="552"/>
      <c r="E17" s="553"/>
      <c r="F17" s="553"/>
      <c r="G17" s="553"/>
      <c r="H17" s="553"/>
      <c r="I17" s="553"/>
      <c r="J17" s="553"/>
      <c r="K17" s="553"/>
      <c r="L17" s="553"/>
      <c r="M17" s="553"/>
      <c r="N17" s="554"/>
      <c r="Q17" s="7">
        <f>IF(AND($H$14="あり",E17=""),1,0)</f>
        <v>0</v>
      </c>
    </row>
    <row r="18" spans="2:17" ht="23.7" customHeight="1">
      <c r="B18" s="537" t="s">
        <v>22</v>
      </c>
      <c r="C18" s="526"/>
      <c r="D18" s="538"/>
      <c r="E18" s="539"/>
      <c r="F18" s="539"/>
      <c r="G18" s="539"/>
      <c r="H18" s="539"/>
      <c r="I18" s="539"/>
      <c r="J18" s="539"/>
      <c r="K18" s="539"/>
      <c r="L18" s="539"/>
      <c r="M18" s="539"/>
      <c r="N18" s="540"/>
      <c r="Q18" s="7">
        <f>IF(AND($H$14="あり",E18=""),1,0)</f>
        <v>0</v>
      </c>
    </row>
    <row r="19" spans="2:17" ht="23.7" customHeight="1" thickBot="1">
      <c r="B19" s="564" t="s">
        <v>69</v>
      </c>
      <c r="C19" s="565"/>
      <c r="D19" s="566"/>
      <c r="E19" s="567"/>
      <c r="F19" s="546"/>
      <c r="G19" s="546"/>
      <c r="H19" s="546"/>
      <c r="I19" s="546"/>
      <c r="J19" s="546"/>
      <c r="K19" s="546"/>
      <c r="L19" s="546"/>
      <c r="M19" s="546"/>
      <c r="N19" s="547"/>
      <c r="Q19" s="7">
        <f>IF(AND($H$14="あり",E19=""),1,0)</f>
        <v>0</v>
      </c>
    </row>
    <row r="20" spans="2:17" ht="150" customHeight="1" thickBot="1">
      <c r="B20" s="561" t="s">
        <v>378</v>
      </c>
      <c r="C20" s="562"/>
      <c r="D20" s="563"/>
      <c r="E20" s="546"/>
      <c r="F20" s="546"/>
      <c r="G20" s="546"/>
      <c r="H20" s="546"/>
      <c r="I20" s="546"/>
      <c r="J20" s="546"/>
      <c r="K20" s="546"/>
      <c r="L20" s="546"/>
      <c r="M20" s="546"/>
      <c r="N20" s="547"/>
      <c r="Q20" s="7">
        <f>IF(AND($H$14="あり",E20=""),1,0)</f>
        <v>0</v>
      </c>
    </row>
    <row r="21" spans="2:17" ht="4.95" customHeight="1" thickTop="1"/>
    <row r="22" spans="2:17" ht="20.399999999999999" customHeight="1">
      <c r="B22" s="7" t="s">
        <v>167</v>
      </c>
    </row>
    <row r="23" spans="2:17" ht="13.8" thickBot="1"/>
    <row r="24" spans="2:17" ht="19.5" customHeight="1" thickTop="1" thickBot="1">
      <c r="B24" s="556" t="s">
        <v>168</v>
      </c>
      <c r="C24" s="557"/>
      <c r="D24" s="557"/>
      <c r="E24" s="557"/>
      <c r="F24" s="557"/>
      <c r="G24" s="558"/>
      <c r="H24" s="559"/>
      <c r="I24" s="560"/>
      <c r="Q24" s="7">
        <f>IF(AND($H$14="あり",H24=""),1,0)</f>
        <v>0</v>
      </c>
    </row>
    <row r="25" spans="2:17" ht="19.5" customHeight="1" thickTop="1">
      <c r="B25" s="57" t="str">
        <f>IF(H24="あり","以下に続けて記載",IF(H24="なし","システム等の詳細についての記載は以上です",""))</f>
        <v/>
      </c>
    </row>
    <row r="26" spans="2:17" ht="20.399999999999999" customHeight="1" thickBot="1"/>
    <row r="27" spans="2:17" ht="23.7" customHeight="1" thickTop="1">
      <c r="B27" s="550" t="s">
        <v>27</v>
      </c>
      <c r="C27" s="551"/>
      <c r="D27" s="552"/>
      <c r="E27" s="553"/>
      <c r="F27" s="553"/>
      <c r="G27" s="553"/>
      <c r="H27" s="553"/>
      <c r="I27" s="553"/>
      <c r="J27" s="553"/>
      <c r="K27" s="553"/>
      <c r="L27" s="553"/>
      <c r="M27" s="553"/>
      <c r="N27" s="554"/>
      <c r="Q27" s="7">
        <f>IF(AND($H$24="あり",E27=""),1,0)</f>
        <v>0</v>
      </c>
    </row>
    <row r="28" spans="2:17" ht="23.7" customHeight="1">
      <c r="B28" s="537" t="s">
        <v>22</v>
      </c>
      <c r="C28" s="526"/>
      <c r="D28" s="538"/>
      <c r="E28" s="539"/>
      <c r="F28" s="539"/>
      <c r="G28" s="539"/>
      <c r="H28" s="539"/>
      <c r="I28" s="539"/>
      <c r="J28" s="539"/>
      <c r="K28" s="539"/>
      <c r="L28" s="539"/>
      <c r="M28" s="539"/>
      <c r="N28" s="540"/>
      <c r="Q28" s="7">
        <f>IF(AND($H$24="あり",E28=""),1,0)</f>
        <v>0</v>
      </c>
    </row>
    <row r="29" spans="2:17" ht="23.7" customHeight="1">
      <c r="B29" s="537" t="s">
        <v>69</v>
      </c>
      <c r="C29" s="526"/>
      <c r="D29" s="538"/>
      <c r="E29" s="568"/>
      <c r="F29" s="569"/>
      <c r="G29" s="569"/>
      <c r="H29" s="569"/>
      <c r="I29" s="569"/>
      <c r="J29" s="569"/>
      <c r="K29" s="569"/>
      <c r="L29" s="569"/>
      <c r="M29" s="569"/>
      <c r="N29" s="570"/>
      <c r="Q29" s="7">
        <f>IF(AND($H$24="あり",E29=""),1,0)</f>
        <v>0</v>
      </c>
    </row>
    <row r="30" spans="2:17" ht="150" customHeight="1" thickBot="1">
      <c r="B30" s="543" t="s">
        <v>378</v>
      </c>
      <c r="C30" s="544"/>
      <c r="D30" s="545"/>
      <c r="E30" s="546"/>
      <c r="F30" s="546"/>
      <c r="G30" s="546"/>
      <c r="H30" s="546"/>
      <c r="I30" s="546"/>
      <c r="J30" s="546"/>
      <c r="K30" s="546"/>
      <c r="L30" s="546"/>
      <c r="M30" s="546"/>
      <c r="N30" s="547"/>
      <c r="Q30" s="7">
        <f>IF(AND($H$24="あり",E30=""),1,0)</f>
        <v>0</v>
      </c>
    </row>
    <row r="31" spans="2:17" ht="4.95" customHeight="1" thickTop="1"/>
    <row r="32" spans="2:17" ht="20.399999999999999" customHeight="1">
      <c r="B32" s="7" t="s">
        <v>167</v>
      </c>
    </row>
  </sheetData>
  <sheetProtection sheet="1" insertRows="0" selectLockedCells="1"/>
  <mergeCells count="31">
    <mergeCell ref="B29:D29"/>
    <mergeCell ref="E29:N29"/>
    <mergeCell ref="B30:D30"/>
    <mergeCell ref="E30:N30"/>
    <mergeCell ref="B24:G24"/>
    <mergeCell ref="H24:I24"/>
    <mergeCell ref="B27:D27"/>
    <mergeCell ref="E27:N27"/>
    <mergeCell ref="B28:D28"/>
    <mergeCell ref="E28:N28"/>
    <mergeCell ref="B20:D20"/>
    <mergeCell ref="E20:N20"/>
    <mergeCell ref="B9:D9"/>
    <mergeCell ref="E9:N9"/>
    <mergeCell ref="B10:D10"/>
    <mergeCell ref="E10:N10"/>
    <mergeCell ref="B17:D17"/>
    <mergeCell ref="E17:N17"/>
    <mergeCell ref="B18:D18"/>
    <mergeCell ref="E18:N18"/>
    <mergeCell ref="B19:D19"/>
    <mergeCell ref="E19:N19"/>
    <mergeCell ref="B14:G14"/>
    <mergeCell ref="H14:I14"/>
    <mergeCell ref="B8:D8"/>
    <mergeCell ref="E8:N8"/>
    <mergeCell ref="H1:I1"/>
    <mergeCell ref="J1:N1"/>
    <mergeCell ref="B3:N3"/>
    <mergeCell ref="B7:D7"/>
    <mergeCell ref="E7:N7"/>
  </mergeCells>
  <phoneticPr fontId="2"/>
  <conditionalFormatting sqref="B17:N19">
    <cfRule type="expression" dxfId="26" priority="2">
      <formula>$H$14="なし"</formula>
    </cfRule>
  </conditionalFormatting>
  <conditionalFormatting sqref="B20:N33">
    <cfRule type="expression" dxfId="24" priority="8">
      <formula>$H$14="なし"</formula>
    </cfRule>
  </conditionalFormatting>
  <conditionalFormatting sqref="B27:N33">
    <cfRule type="expression" dxfId="23" priority="6">
      <formula>$H$24="なし"</formula>
    </cfRule>
  </conditionalFormatting>
  <conditionalFormatting sqref="E17:N20">
    <cfRule type="expression" dxfId="21" priority="1">
      <formula>AND($H$14="あり",E17="")</formula>
    </cfRule>
  </conditionalFormatting>
  <conditionalFormatting sqref="E27:N30">
    <cfRule type="expression" dxfId="20" priority="5">
      <formula>AND($H$24="あり",E27="")</formula>
    </cfRule>
  </conditionalFormatting>
  <conditionalFormatting sqref="H24:I24">
    <cfRule type="expression" dxfId="19" priority="7">
      <formula>AND($H$14="あり",H24="")</formula>
    </cfRule>
  </conditionalFormatting>
  <dataValidations count="2">
    <dataValidation type="list" allowBlank="1" showInputMessage="1" showErrorMessage="1" sqref="H14:I14 H24:I24" xr:uid="{00000000-0002-0000-0800-000000000000}">
      <formula1>"あり,なし"</formula1>
    </dataValidation>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 sqref="E29:N29 E19:N19 E9:N9" xr:uid="{9FF4FE31-933E-49F1-A5C4-9761DEE7BB9F}"/>
  </dataValidations>
  <printOptions horizontalCentered="1"/>
  <pageMargins left="0.70866141732283472" right="0.70866141732283472" top="0.55118110236220474" bottom="0.55118110236220474" header="0.31496062992125984" footer="0.31496062992125984"/>
  <pageSetup paperSize="9" scale="8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10" id="{06E7456E-3F84-45DD-9794-909EE87C3FDC}">
            <xm:f>基本情報!$B$75="実施なし"</xm:f>
            <x14:dxf>
              <fill>
                <patternFill>
                  <bgColor theme="0" tint="-0.34998626667073579"/>
                </patternFill>
              </fill>
            </x14:dxf>
          </x14:cfRule>
          <xm:sqref>B7:N18 B20:N33</xm:sqref>
        </x14:conditionalFormatting>
        <x14:conditionalFormatting xmlns:xm="http://schemas.microsoft.com/office/excel/2006/main">
          <x14:cfRule type="expression" priority="3" id="{1F685B01-C14E-44AC-AC50-61D113AD9CFF}">
            <xm:f>基本情報!$B$75="実施なし"</xm:f>
            <x14:dxf>
              <fill>
                <patternFill>
                  <bgColor theme="0" tint="-0.34998626667073579"/>
                </patternFill>
              </fill>
            </x14:dxf>
          </x14:cfRule>
          <xm:sqref>B19:N19</xm:sqref>
        </x14:conditionalFormatting>
        <x14:conditionalFormatting xmlns:xm="http://schemas.microsoft.com/office/excel/2006/main">
          <x14:cfRule type="expression" priority="9" id="{6DF78D99-2F43-4851-BD9C-A57F4C02A840}">
            <xm:f>AND(基本情報!$B$75="実施あり（今後実施予定も含む）",E7="")</xm:f>
            <x14:dxf>
              <fill>
                <patternFill>
                  <bgColor theme="9" tint="0.79998168889431442"/>
                </patternFill>
              </fill>
            </x14:dxf>
          </x14:cfRule>
          <xm:sqref>E7:N10 H14:I14</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CCFFCC"/>
    <pageSetUpPr fitToPage="1"/>
  </sheetPr>
  <dimension ref="B1:AH26"/>
  <sheetViews>
    <sheetView view="pageBreakPreview" zoomScaleNormal="100" zoomScaleSheetLayoutView="100" workbookViewId="0">
      <selection activeCell="H12" sqref="H12:I12"/>
    </sheetView>
  </sheetViews>
  <sheetFormatPr defaultColWidth="8.88671875" defaultRowHeight="13.2"/>
  <cols>
    <col min="1" max="1" width="1.109375" style="7" customWidth="1"/>
    <col min="2" max="3" width="6.6640625" style="7" customWidth="1"/>
    <col min="4" max="4" width="4.44140625" style="7" customWidth="1"/>
    <col min="5" max="14" width="6.6640625" style="7" customWidth="1"/>
    <col min="15" max="15" width="1.109375" style="7" customWidth="1"/>
    <col min="16" max="16" width="8.6640625" style="7" customWidth="1"/>
    <col min="17" max="17" width="8.88671875" style="7" hidden="1" customWidth="1"/>
    <col min="18" max="16384" width="8.88671875" style="7"/>
  </cols>
  <sheetData>
    <row r="1" spans="2:34" ht="13.5" customHeight="1">
      <c r="B1" s="10" t="s">
        <v>343</v>
      </c>
      <c r="C1" s="10"/>
      <c r="D1" s="10"/>
      <c r="E1" s="8"/>
      <c r="F1" s="8"/>
      <c r="G1" s="8"/>
      <c r="H1" s="533" t="s">
        <v>110</v>
      </c>
      <c r="I1" s="533"/>
      <c r="J1" s="499" t="str">
        <f>IF(基本情報!B62="","",基本情報!B62)</f>
        <v/>
      </c>
      <c r="K1" s="499"/>
      <c r="L1" s="499"/>
      <c r="M1" s="499"/>
      <c r="N1" s="499"/>
      <c r="O1" s="8"/>
      <c r="P1" s="8"/>
      <c r="Q1" s="8"/>
      <c r="R1" s="8"/>
      <c r="S1" s="8"/>
      <c r="T1" s="8"/>
      <c r="U1" s="8"/>
      <c r="V1" s="8"/>
      <c r="W1" s="8"/>
      <c r="X1" s="8"/>
      <c r="Y1" s="8"/>
      <c r="Z1" s="8"/>
      <c r="AA1" s="8"/>
      <c r="AB1" s="8"/>
      <c r="AC1" s="8"/>
      <c r="AD1" s="8"/>
      <c r="AE1" s="8"/>
      <c r="AF1" s="8"/>
      <c r="AG1" s="8"/>
      <c r="AH1" s="8"/>
    </row>
    <row r="2" spans="2:34" ht="13.5" customHeight="1">
      <c r="B2" s="10"/>
      <c r="C2" s="10"/>
      <c r="D2" s="10"/>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48" t="s">
        <v>313</v>
      </c>
      <c r="C3" s="548"/>
      <c r="D3" s="548"/>
      <c r="E3" s="549"/>
      <c r="F3" s="549"/>
      <c r="G3" s="549"/>
      <c r="H3" s="549"/>
      <c r="I3" s="549"/>
      <c r="J3" s="549"/>
      <c r="K3" s="549"/>
      <c r="L3" s="549"/>
      <c r="M3" s="549"/>
      <c r="N3" s="549"/>
      <c r="O3" s="8"/>
      <c r="P3" s="8"/>
      <c r="Q3" s="80" t="s">
        <v>158</v>
      </c>
      <c r="R3" s="8"/>
      <c r="S3" s="8"/>
      <c r="T3" s="8"/>
      <c r="U3" s="8"/>
      <c r="V3" s="8"/>
      <c r="W3" s="8"/>
      <c r="X3" s="8"/>
      <c r="Y3" s="8"/>
      <c r="Z3" s="8"/>
      <c r="AA3" s="8"/>
      <c r="AB3" s="8"/>
      <c r="AC3" s="8"/>
      <c r="AD3" s="8"/>
      <c r="AE3" s="8"/>
      <c r="AF3" s="8"/>
    </row>
    <row r="4" spans="2:34" ht="8.25" customHeight="1">
      <c r="B4" s="83"/>
      <c r="C4" s="83"/>
      <c r="D4" s="83"/>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1.75" customHeight="1">
      <c r="B5" s="87" t="str">
        <f>IF(基本情報!B76="実施なし","本事業は実施なし","")</f>
        <v/>
      </c>
      <c r="C5" s="83"/>
      <c r="D5" s="83"/>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8.25" customHeight="1" thickBot="1">
      <c r="B6" s="9"/>
      <c r="C6" s="9"/>
      <c r="D6" s="9"/>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77" t="s">
        <v>332</v>
      </c>
      <c r="C7" s="573"/>
      <c r="D7" s="578"/>
      <c r="E7" s="553"/>
      <c r="F7" s="553"/>
      <c r="G7" s="553"/>
      <c r="H7" s="553"/>
      <c r="I7" s="553"/>
      <c r="J7" s="553"/>
      <c r="K7" s="553"/>
      <c r="L7" s="553"/>
      <c r="M7" s="553"/>
      <c r="N7" s="554"/>
      <c r="Q7" s="7">
        <f>IF(AND(基本情報!$B$76="実施あり（今後実施予定も含む）",E7=""),1,0)</f>
        <v>0</v>
      </c>
    </row>
    <row r="8" spans="2:34" ht="23.7" customHeight="1">
      <c r="B8" s="579" t="s">
        <v>62</v>
      </c>
      <c r="C8" s="580"/>
      <c r="D8" s="581"/>
      <c r="E8" s="541"/>
      <c r="F8" s="541"/>
      <c r="G8" s="541"/>
      <c r="H8" s="541"/>
      <c r="I8" s="541"/>
      <c r="J8" s="541"/>
      <c r="K8" s="541"/>
      <c r="L8" s="541"/>
      <c r="M8" s="541"/>
      <c r="N8" s="542"/>
      <c r="Q8" s="7">
        <f>IF(AND(基本情報!$B$76="実施あり（今後実施予定も含む）",E8=""),1,0)</f>
        <v>0</v>
      </c>
    </row>
    <row r="9" spans="2:34" ht="150" customHeight="1" thickBot="1">
      <c r="B9" s="543" t="s">
        <v>270</v>
      </c>
      <c r="C9" s="544"/>
      <c r="D9" s="545"/>
      <c r="E9" s="546"/>
      <c r="F9" s="546"/>
      <c r="G9" s="546"/>
      <c r="H9" s="546"/>
      <c r="I9" s="546"/>
      <c r="J9" s="546"/>
      <c r="K9" s="546"/>
      <c r="L9" s="546"/>
      <c r="M9" s="546"/>
      <c r="N9" s="547"/>
      <c r="Q9" s="7">
        <f>IF(AND(基本情報!$B$76="実施あり（今後実施予定も含む）",E9=""),1,0)</f>
        <v>0</v>
      </c>
    </row>
    <row r="10" spans="2:34" ht="4.95" customHeight="1" thickTop="1"/>
    <row r="11" spans="2:34" ht="13.8" thickBot="1"/>
    <row r="12" spans="2:34" ht="19.5" customHeight="1" thickTop="1" thickBot="1">
      <c r="B12" s="556" t="s">
        <v>169</v>
      </c>
      <c r="C12" s="557"/>
      <c r="D12" s="557"/>
      <c r="E12" s="557"/>
      <c r="F12" s="557"/>
      <c r="G12" s="558"/>
      <c r="H12" s="559"/>
      <c r="I12" s="560"/>
      <c r="Q12" s="7">
        <f>IF(AND(基本情報!$B$76="実施あり（今後実施予定も含む）",H12=""),1,0)</f>
        <v>0</v>
      </c>
    </row>
    <row r="13" spans="2:34" ht="19.5" customHeight="1" thickTop="1">
      <c r="B13" s="57" t="str">
        <f>IF(H12="あり","以下に続けて記載",IF(H12="なし","取組の詳細についての記載は以上です。",""))</f>
        <v/>
      </c>
    </row>
    <row r="14" spans="2:34" ht="20.399999999999999" customHeight="1" thickBot="1"/>
    <row r="15" spans="2:34" ht="23.7" customHeight="1" thickTop="1">
      <c r="B15" s="571" t="s">
        <v>332</v>
      </c>
      <c r="C15" s="572"/>
      <c r="D15" s="573"/>
      <c r="E15" s="574"/>
      <c r="F15" s="575"/>
      <c r="G15" s="575"/>
      <c r="H15" s="575"/>
      <c r="I15" s="575"/>
      <c r="J15" s="575"/>
      <c r="K15" s="575"/>
      <c r="L15" s="575"/>
      <c r="M15" s="575"/>
      <c r="N15" s="576"/>
      <c r="Q15" s="7">
        <f>IF(AND($H$12="あり",E15=""),1,0)</f>
        <v>0</v>
      </c>
    </row>
    <row r="16" spans="2:34" ht="23.7" customHeight="1">
      <c r="B16" s="587" t="s">
        <v>62</v>
      </c>
      <c r="C16" s="588"/>
      <c r="D16" s="580"/>
      <c r="E16" s="541"/>
      <c r="F16" s="541"/>
      <c r="G16" s="541"/>
      <c r="H16" s="541"/>
      <c r="I16" s="541"/>
      <c r="J16" s="541"/>
      <c r="K16" s="541"/>
      <c r="L16" s="541"/>
      <c r="M16" s="541"/>
      <c r="N16" s="542"/>
      <c r="Q16" s="7">
        <f>IF(AND($H$12="あり",E16=""),1,0)</f>
        <v>0</v>
      </c>
    </row>
    <row r="17" spans="2:17" ht="150" customHeight="1" thickBot="1">
      <c r="B17" s="582" t="s">
        <v>270</v>
      </c>
      <c r="C17" s="583"/>
      <c r="D17" s="544"/>
      <c r="E17" s="584"/>
      <c r="F17" s="585"/>
      <c r="G17" s="585"/>
      <c r="H17" s="585"/>
      <c r="I17" s="585"/>
      <c r="J17" s="585"/>
      <c r="K17" s="585"/>
      <c r="L17" s="585"/>
      <c r="M17" s="585"/>
      <c r="N17" s="586"/>
      <c r="Q17" s="7">
        <f>IF(AND($H$12="あり",E17=""),1,0)</f>
        <v>0</v>
      </c>
    </row>
    <row r="18" spans="2:17" ht="4.95" customHeight="1" thickTop="1"/>
    <row r="19" spans="2:17" ht="13.8" thickBot="1"/>
    <row r="20" spans="2:17" ht="19.5" customHeight="1" thickTop="1" thickBot="1">
      <c r="B20" s="556" t="s">
        <v>169</v>
      </c>
      <c r="C20" s="557"/>
      <c r="D20" s="557"/>
      <c r="E20" s="557"/>
      <c r="F20" s="557"/>
      <c r="G20" s="558"/>
      <c r="H20" s="559"/>
      <c r="I20" s="560"/>
      <c r="Q20" s="7">
        <f>IF(AND($H$12="あり",H20=""),1,0)</f>
        <v>0</v>
      </c>
    </row>
    <row r="21" spans="2:17" ht="19.5" customHeight="1" thickTop="1">
      <c r="B21" s="57" t="str">
        <f>IF(H20="あり","以下に続けて記載",IF(H20="なし","取組の詳細についての記載は以上です。",""))</f>
        <v/>
      </c>
    </row>
    <row r="22" spans="2:17" ht="18.75" customHeight="1" thickBot="1"/>
    <row r="23" spans="2:17" ht="23.7" customHeight="1" thickTop="1">
      <c r="B23" s="577" t="s">
        <v>332</v>
      </c>
      <c r="C23" s="573"/>
      <c r="D23" s="578"/>
      <c r="E23" s="553"/>
      <c r="F23" s="553"/>
      <c r="G23" s="553"/>
      <c r="H23" s="553"/>
      <c r="I23" s="553"/>
      <c r="J23" s="553"/>
      <c r="K23" s="553"/>
      <c r="L23" s="553"/>
      <c r="M23" s="553"/>
      <c r="N23" s="554"/>
      <c r="Q23" s="7">
        <f>IF(AND($H$20="あり",E23=""),1,0)</f>
        <v>0</v>
      </c>
    </row>
    <row r="24" spans="2:17" ht="23.7" customHeight="1">
      <c r="B24" s="579" t="s">
        <v>62</v>
      </c>
      <c r="C24" s="580"/>
      <c r="D24" s="581"/>
      <c r="E24" s="541"/>
      <c r="F24" s="541"/>
      <c r="G24" s="541"/>
      <c r="H24" s="541"/>
      <c r="I24" s="541"/>
      <c r="J24" s="541"/>
      <c r="K24" s="541"/>
      <c r="L24" s="541"/>
      <c r="M24" s="541"/>
      <c r="N24" s="542"/>
      <c r="Q24" s="7">
        <f>IF(AND($H$20="あり",E24=""),1,0)</f>
        <v>0</v>
      </c>
    </row>
    <row r="25" spans="2:17" ht="150" customHeight="1" thickBot="1">
      <c r="B25" s="543" t="s">
        <v>270</v>
      </c>
      <c r="C25" s="544"/>
      <c r="D25" s="545"/>
      <c r="E25" s="546"/>
      <c r="F25" s="546"/>
      <c r="G25" s="546"/>
      <c r="H25" s="546"/>
      <c r="I25" s="546"/>
      <c r="J25" s="546"/>
      <c r="K25" s="546"/>
      <c r="L25" s="546"/>
      <c r="M25" s="546"/>
      <c r="N25" s="547"/>
      <c r="Q25" s="7">
        <f>IF(AND($H$20="あり",E25=""),1,0)</f>
        <v>0</v>
      </c>
    </row>
    <row r="26" spans="2:17" ht="13.8" thickTop="1"/>
  </sheetData>
  <sheetProtection sheet="1" insertRows="0" selectLockedCells="1"/>
  <mergeCells count="25">
    <mergeCell ref="H20:I20"/>
    <mergeCell ref="H1:I1"/>
    <mergeCell ref="J1:N1"/>
    <mergeCell ref="B8:D8"/>
    <mergeCell ref="E8:N8"/>
    <mergeCell ref="B9:D9"/>
    <mergeCell ref="B3:N3"/>
    <mergeCell ref="B7:D7"/>
    <mergeCell ref="E7:N7"/>
    <mergeCell ref="B25:D25"/>
    <mergeCell ref="E25:N25"/>
    <mergeCell ref="E9:N9"/>
    <mergeCell ref="B15:D15"/>
    <mergeCell ref="E15:N15"/>
    <mergeCell ref="B23:D23"/>
    <mergeCell ref="E23:N23"/>
    <mergeCell ref="B24:D24"/>
    <mergeCell ref="E24:N24"/>
    <mergeCell ref="B17:D17"/>
    <mergeCell ref="E17:N17"/>
    <mergeCell ref="B16:D16"/>
    <mergeCell ref="E16:N16"/>
    <mergeCell ref="B12:G12"/>
    <mergeCell ref="H12:I12"/>
    <mergeCell ref="B20:G20"/>
  </mergeCells>
  <phoneticPr fontId="2"/>
  <conditionalFormatting sqref="B15:N26">
    <cfRule type="expression" dxfId="17" priority="6">
      <formula>$H$12="なし"</formula>
    </cfRule>
  </conditionalFormatting>
  <conditionalFormatting sqref="B23:N26">
    <cfRule type="expression" dxfId="16" priority="4">
      <formula>$H$20="なし"</formula>
    </cfRule>
  </conditionalFormatting>
  <conditionalFormatting sqref="E15:N17 H20:I20">
    <cfRule type="expression" dxfId="14" priority="5">
      <formula>AND($H$12="あり",E15="")</formula>
    </cfRule>
  </conditionalFormatting>
  <conditionalFormatting sqref="E23:N25">
    <cfRule type="expression" dxfId="13" priority="3">
      <formula>AND($H$20="あり",E23="")</formula>
    </cfRule>
  </conditionalFormatting>
  <dataValidations count="2">
    <dataValidation type="list" allowBlank="1" showInputMessage="1" showErrorMessage="1" sqref="H12:I12 H20:I20" xr:uid="{00000000-0002-0000-0900-000000000000}">
      <formula1>"あり,なし"</formula1>
    </dataValidation>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 sqref="E8:N8 E16:N16 E24:N24" xr:uid="{5154A327-5B49-48F7-8912-61BD30D75515}"/>
  </dataValidations>
  <printOptions horizontalCentered="1"/>
  <pageMargins left="0.70866141732283472" right="0.70866141732283472" top="0.74803149606299213" bottom="0.74803149606299213" header="0.31496062992125984" footer="0.31496062992125984"/>
  <pageSetup paperSize="9" scale="93" fitToWidth="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8" id="{4C3E8E33-0E3C-4AC3-B3B0-D2F92B48BAA3}">
            <xm:f>基本情報!$B$76="実施なし"</xm:f>
            <x14:dxf>
              <fill>
                <patternFill>
                  <bgColor theme="0" tint="-0.34998626667073579"/>
                </patternFill>
              </fill>
            </x14:dxf>
          </x14:cfRule>
          <xm:sqref>B7:N26</xm:sqref>
        </x14:conditionalFormatting>
        <x14:conditionalFormatting xmlns:xm="http://schemas.microsoft.com/office/excel/2006/main">
          <x14:cfRule type="expression" priority="7" id="{F65E21F0-736C-4A43-B135-9C887D505F63}">
            <xm:f>AND(基本情報!$B$76="実施あり（今後実施予定も含む）",E7="")</xm:f>
            <x14:dxf>
              <fill>
                <patternFill>
                  <bgColor theme="9" tint="0.79998168889431442"/>
                </patternFill>
              </fill>
            </x14:dxf>
          </x14:cfRule>
          <xm:sqref>E7:N9 H12:I12</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CCFFCC"/>
    <pageSetUpPr fitToPage="1"/>
  </sheetPr>
  <dimension ref="B1:AH26"/>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3" width="6.6640625" style="7" customWidth="1"/>
    <col min="4" max="4" width="4.44140625" style="7" customWidth="1"/>
    <col min="5" max="14" width="6.6640625" style="7" customWidth="1"/>
    <col min="15" max="15" width="1.109375" style="7" customWidth="1"/>
    <col min="16" max="16" width="8" style="7" customWidth="1"/>
    <col min="17" max="17" width="14.77734375" style="7" hidden="1" customWidth="1"/>
    <col min="18" max="16384" width="8.88671875" style="7"/>
  </cols>
  <sheetData>
    <row r="1" spans="2:34" ht="13.5" customHeight="1">
      <c r="B1" s="10" t="s">
        <v>315</v>
      </c>
      <c r="C1" s="10"/>
      <c r="D1" s="10"/>
      <c r="E1" s="8"/>
      <c r="F1" s="8"/>
      <c r="G1" s="8"/>
      <c r="H1" s="533" t="s">
        <v>18</v>
      </c>
      <c r="I1" s="533"/>
      <c r="J1" s="499" t="str">
        <f>IF(基本情報!B62="","",基本情報!B62)</f>
        <v/>
      </c>
      <c r="K1" s="499"/>
      <c r="L1" s="499"/>
      <c r="M1" s="499"/>
      <c r="N1" s="499"/>
      <c r="O1" s="8"/>
      <c r="P1" s="8"/>
      <c r="Q1" s="8"/>
      <c r="R1" s="8"/>
      <c r="S1" s="8"/>
      <c r="T1" s="8"/>
      <c r="U1" s="8"/>
      <c r="V1" s="8"/>
      <c r="W1" s="8"/>
      <c r="X1" s="8"/>
      <c r="Y1" s="8"/>
      <c r="Z1" s="8"/>
      <c r="AA1" s="8"/>
      <c r="AB1" s="8"/>
      <c r="AC1" s="8"/>
      <c r="AD1" s="8"/>
      <c r="AE1" s="8"/>
      <c r="AF1" s="8"/>
      <c r="AG1" s="8"/>
      <c r="AH1" s="8"/>
    </row>
    <row r="2" spans="2:34" ht="13.5" customHeight="1">
      <c r="B2" s="10"/>
      <c r="C2" s="10"/>
      <c r="D2" s="10"/>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48" t="s">
        <v>342</v>
      </c>
      <c r="C3" s="548"/>
      <c r="D3" s="548"/>
      <c r="E3" s="549"/>
      <c r="F3" s="549"/>
      <c r="G3" s="549"/>
      <c r="H3" s="549"/>
      <c r="I3" s="549"/>
      <c r="J3" s="549"/>
      <c r="K3" s="549"/>
      <c r="L3" s="549"/>
      <c r="M3" s="549"/>
      <c r="N3" s="549"/>
      <c r="O3" s="8"/>
      <c r="P3" s="8"/>
      <c r="Q3" s="80" t="s">
        <v>158</v>
      </c>
      <c r="R3" s="8"/>
      <c r="S3" s="8"/>
      <c r="T3" s="8"/>
      <c r="U3" s="8"/>
      <c r="V3" s="8"/>
      <c r="W3" s="8"/>
      <c r="X3" s="8"/>
      <c r="Y3" s="8"/>
      <c r="Z3" s="8"/>
      <c r="AA3" s="8"/>
      <c r="AB3" s="8"/>
      <c r="AC3" s="8"/>
      <c r="AD3" s="8"/>
      <c r="AE3" s="8"/>
      <c r="AF3" s="8"/>
    </row>
    <row r="4" spans="2:34" ht="8.25" customHeight="1">
      <c r="B4" s="83"/>
      <c r="C4" s="83"/>
      <c r="D4" s="83"/>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1.75" customHeight="1">
      <c r="B5" s="87" t="str">
        <f>IF(基本情報!B77="実施なし","本事業は実施なし","")</f>
        <v/>
      </c>
      <c r="C5" s="63"/>
      <c r="D5" s="178"/>
      <c r="E5" s="178"/>
      <c r="F5" s="178"/>
      <c r="G5" s="178" t="s">
        <v>374</v>
      </c>
      <c r="H5" s="178"/>
      <c r="I5" s="178"/>
      <c r="J5" s="178"/>
      <c r="K5" s="178"/>
      <c r="L5" s="178"/>
      <c r="M5" s="178"/>
      <c r="N5" s="84"/>
      <c r="O5" s="8"/>
      <c r="P5" s="8"/>
      <c r="Q5" s="95">
        <f>SUM(Q7:Q173)</f>
        <v>0</v>
      </c>
      <c r="R5" s="8"/>
      <c r="S5" s="8"/>
      <c r="T5" s="8"/>
      <c r="U5" s="8"/>
      <c r="V5" s="8"/>
      <c r="W5" s="8"/>
      <c r="X5" s="8"/>
      <c r="Y5" s="8"/>
      <c r="Z5" s="8"/>
      <c r="AA5" s="8"/>
      <c r="AB5" s="8"/>
      <c r="AC5" s="8"/>
      <c r="AD5" s="8"/>
      <c r="AE5" s="8"/>
      <c r="AF5" s="8"/>
    </row>
    <row r="6" spans="2:34" ht="8.25" customHeight="1" thickBot="1">
      <c r="B6" s="9"/>
      <c r="C6" s="9"/>
      <c r="D6" s="9"/>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77" t="s">
        <v>332</v>
      </c>
      <c r="C7" s="573"/>
      <c r="D7" s="578"/>
      <c r="E7" s="553"/>
      <c r="F7" s="553"/>
      <c r="G7" s="553"/>
      <c r="H7" s="553"/>
      <c r="I7" s="553"/>
      <c r="J7" s="553"/>
      <c r="K7" s="553"/>
      <c r="L7" s="553"/>
      <c r="M7" s="553"/>
      <c r="N7" s="554"/>
      <c r="Q7" s="7">
        <f>IF(AND(基本情報!$B$77="実施あり（今後実施予定も含む）",E7=""),1,0)</f>
        <v>0</v>
      </c>
    </row>
    <row r="8" spans="2:34" ht="23.7" customHeight="1">
      <c r="B8" s="579" t="s">
        <v>62</v>
      </c>
      <c r="C8" s="580"/>
      <c r="D8" s="581"/>
      <c r="E8" s="541"/>
      <c r="F8" s="541"/>
      <c r="G8" s="541"/>
      <c r="H8" s="541"/>
      <c r="I8" s="541"/>
      <c r="J8" s="541"/>
      <c r="K8" s="541"/>
      <c r="L8" s="541"/>
      <c r="M8" s="541"/>
      <c r="N8" s="542"/>
      <c r="Q8" s="7">
        <f>IF(AND(基本情報!$B$77="実施あり（今後実施予定も含む）",E8=""),1,0)</f>
        <v>0</v>
      </c>
    </row>
    <row r="9" spans="2:34" ht="150" customHeight="1" thickBot="1">
      <c r="B9" s="543" t="s">
        <v>316</v>
      </c>
      <c r="C9" s="544"/>
      <c r="D9" s="545"/>
      <c r="E9" s="546"/>
      <c r="F9" s="546"/>
      <c r="G9" s="546"/>
      <c r="H9" s="546"/>
      <c r="I9" s="546"/>
      <c r="J9" s="546"/>
      <c r="K9" s="546"/>
      <c r="L9" s="546"/>
      <c r="M9" s="546"/>
      <c r="N9" s="547"/>
      <c r="Q9" s="7">
        <f>IF(AND(基本情報!$B$77="実施あり（今後実施予定も含む）",E9=""),1,0)</f>
        <v>0</v>
      </c>
    </row>
    <row r="10" spans="2:34" ht="4.95" customHeight="1" thickTop="1"/>
    <row r="11" spans="2:34" ht="13.8" thickBot="1"/>
    <row r="12" spans="2:34" ht="19.5" customHeight="1" thickTop="1" thickBot="1">
      <c r="B12" s="556" t="s">
        <v>169</v>
      </c>
      <c r="C12" s="557"/>
      <c r="D12" s="557"/>
      <c r="E12" s="557"/>
      <c r="F12" s="557"/>
      <c r="G12" s="558"/>
      <c r="H12" s="559"/>
      <c r="I12" s="560"/>
      <c r="Q12" s="7">
        <f>IF(AND(基本情報!$B$77="実施あり（今後実施予定も含む）",H12=""),1,0)</f>
        <v>0</v>
      </c>
    </row>
    <row r="13" spans="2:34" ht="19.5" customHeight="1" thickTop="1">
      <c r="B13" s="57" t="str">
        <f>IF(H12="あり","以下に続けて記載",IF(H12="なし","取組の詳細についての記載は以上です。",""))</f>
        <v/>
      </c>
    </row>
    <row r="14" spans="2:34" ht="20.399999999999999" customHeight="1" thickBot="1"/>
    <row r="15" spans="2:34" ht="23.7" customHeight="1" thickTop="1">
      <c r="B15" s="577" t="s">
        <v>332</v>
      </c>
      <c r="C15" s="573"/>
      <c r="D15" s="578"/>
      <c r="E15" s="574"/>
      <c r="F15" s="575"/>
      <c r="G15" s="575"/>
      <c r="H15" s="575"/>
      <c r="I15" s="575"/>
      <c r="J15" s="575"/>
      <c r="K15" s="575"/>
      <c r="L15" s="575"/>
      <c r="M15" s="575"/>
      <c r="N15" s="576"/>
      <c r="Q15" s="7">
        <f>IF(AND($H$12="あり",E15=""),1,0)</f>
        <v>0</v>
      </c>
    </row>
    <row r="16" spans="2:34" ht="23.7" customHeight="1">
      <c r="B16" s="587" t="s">
        <v>62</v>
      </c>
      <c r="C16" s="588"/>
      <c r="D16" s="580"/>
      <c r="E16" s="541"/>
      <c r="F16" s="541"/>
      <c r="G16" s="541"/>
      <c r="H16" s="541"/>
      <c r="I16" s="541"/>
      <c r="J16" s="541"/>
      <c r="K16" s="541"/>
      <c r="L16" s="541"/>
      <c r="M16" s="541"/>
      <c r="N16" s="542"/>
      <c r="Q16" s="7">
        <f>IF(AND($H$12="あり",E16=""),1,0)</f>
        <v>0</v>
      </c>
    </row>
    <row r="17" spans="2:17" ht="150" customHeight="1" thickBot="1">
      <c r="B17" s="543" t="s">
        <v>316</v>
      </c>
      <c r="C17" s="544"/>
      <c r="D17" s="545"/>
      <c r="E17" s="584"/>
      <c r="F17" s="585"/>
      <c r="G17" s="585"/>
      <c r="H17" s="585"/>
      <c r="I17" s="585"/>
      <c r="J17" s="585"/>
      <c r="K17" s="585"/>
      <c r="L17" s="585"/>
      <c r="M17" s="585"/>
      <c r="N17" s="586"/>
      <c r="Q17" s="7">
        <f>IF(AND($H$12="あり",E17=""),1,0)</f>
        <v>0</v>
      </c>
    </row>
    <row r="18" spans="2:17" ht="4.95" customHeight="1" thickTop="1"/>
    <row r="19" spans="2:17" ht="13.8" thickBot="1"/>
    <row r="20" spans="2:17" ht="19.5" customHeight="1" thickTop="1" thickBot="1">
      <c r="B20" s="556" t="s">
        <v>169</v>
      </c>
      <c r="C20" s="557"/>
      <c r="D20" s="557"/>
      <c r="E20" s="557"/>
      <c r="F20" s="557"/>
      <c r="G20" s="558"/>
      <c r="H20" s="559"/>
      <c r="I20" s="560"/>
      <c r="Q20" s="7">
        <f>IF(AND($H$12="あり",H20=""),1,0)</f>
        <v>0</v>
      </c>
    </row>
    <row r="21" spans="2:17" ht="19.5" customHeight="1" thickTop="1">
      <c r="B21" s="57" t="str">
        <f>IF(H20="あり","以下に続けて記載",IF(H20="なし","取組の詳細についての記載は以上です。",""))</f>
        <v/>
      </c>
    </row>
    <row r="22" spans="2:17" ht="18.75" customHeight="1" thickBot="1"/>
    <row r="23" spans="2:17" ht="23.7" customHeight="1" thickTop="1">
      <c r="B23" s="577" t="s">
        <v>332</v>
      </c>
      <c r="C23" s="573"/>
      <c r="D23" s="578"/>
      <c r="E23" s="553"/>
      <c r="F23" s="553"/>
      <c r="G23" s="553"/>
      <c r="H23" s="553"/>
      <c r="I23" s="553"/>
      <c r="J23" s="553"/>
      <c r="K23" s="553"/>
      <c r="L23" s="553"/>
      <c r="M23" s="553"/>
      <c r="N23" s="554"/>
      <c r="Q23" s="7">
        <f>IF(AND($H$20="あり",E23=""),1,0)</f>
        <v>0</v>
      </c>
    </row>
    <row r="24" spans="2:17" ht="23.7" customHeight="1">
      <c r="B24" s="579" t="s">
        <v>62</v>
      </c>
      <c r="C24" s="580"/>
      <c r="D24" s="581"/>
      <c r="E24" s="541"/>
      <c r="F24" s="541"/>
      <c r="G24" s="541"/>
      <c r="H24" s="541"/>
      <c r="I24" s="541"/>
      <c r="J24" s="541"/>
      <c r="K24" s="541"/>
      <c r="L24" s="541"/>
      <c r="M24" s="541"/>
      <c r="N24" s="542"/>
      <c r="Q24" s="7">
        <f>IF(AND($H$20="あり",E24=""),1,0)</f>
        <v>0</v>
      </c>
    </row>
    <row r="25" spans="2:17" ht="150" customHeight="1" thickBot="1">
      <c r="B25" s="543" t="s">
        <v>316</v>
      </c>
      <c r="C25" s="544"/>
      <c r="D25" s="545"/>
      <c r="E25" s="546"/>
      <c r="F25" s="546"/>
      <c r="G25" s="546"/>
      <c r="H25" s="546"/>
      <c r="I25" s="546"/>
      <c r="J25" s="546"/>
      <c r="K25" s="546"/>
      <c r="L25" s="546"/>
      <c r="M25" s="546"/>
      <c r="N25" s="547"/>
      <c r="Q25" s="7">
        <f>IF(AND($H$20="あり",E25=""),1,0)</f>
        <v>0</v>
      </c>
    </row>
    <row r="26" spans="2:17" ht="13.8" thickTop="1"/>
  </sheetData>
  <sheetProtection sheet="1" insertRows="0" selectLockedCells="1"/>
  <mergeCells count="25">
    <mergeCell ref="B8:D8"/>
    <mergeCell ref="E8:N8"/>
    <mergeCell ref="H1:I1"/>
    <mergeCell ref="J1:N1"/>
    <mergeCell ref="B3:N3"/>
    <mergeCell ref="B7:D7"/>
    <mergeCell ref="E7:N7"/>
    <mergeCell ref="B9:D9"/>
    <mergeCell ref="E9:N9"/>
    <mergeCell ref="B12:G12"/>
    <mergeCell ref="H12:I12"/>
    <mergeCell ref="B15:D15"/>
    <mergeCell ref="E15:N15"/>
    <mergeCell ref="B16:D16"/>
    <mergeCell ref="E16:N16"/>
    <mergeCell ref="B17:D17"/>
    <mergeCell ref="E17:N17"/>
    <mergeCell ref="B20:G20"/>
    <mergeCell ref="H20:I20"/>
    <mergeCell ref="B23:D23"/>
    <mergeCell ref="E23:N23"/>
    <mergeCell ref="B24:D24"/>
    <mergeCell ref="E24:N24"/>
    <mergeCell ref="B25:D25"/>
    <mergeCell ref="E25:N25"/>
  </mergeCells>
  <phoneticPr fontId="2"/>
  <conditionalFormatting sqref="B15:N26">
    <cfRule type="expression" dxfId="10" priority="7">
      <formula>$H$12="なし"</formula>
    </cfRule>
  </conditionalFormatting>
  <conditionalFormatting sqref="B23:N26">
    <cfRule type="expression" dxfId="9" priority="5">
      <formula>$H$20="なし"</formula>
    </cfRule>
  </conditionalFormatting>
  <conditionalFormatting sqref="E15:N17 H20:I20">
    <cfRule type="expression" dxfId="7" priority="6">
      <formula>AND($H$12="あり",E15="")</formula>
    </cfRule>
  </conditionalFormatting>
  <conditionalFormatting sqref="E23:N25">
    <cfRule type="expression" dxfId="6" priority="4">
      <formula>AND($H$20="あり",E23="")</formula>
    </cfRule>
  </conditionalFormatting>
  <dataValidations count="2">
    <dataValidation type="list" allowBlank="1" showInputMessage="1" showErrorMessage="1" sqref="H12:I12 H20:I20" xr:uid="{00000000-0002-0000-0A00-000001000000}">
      <formula1>"あり,なし"</formula1>
    </dataValidation>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 sqref="E8:N8 E16:N16 E24:N24" xr:uid="{3A12A65B-B566-497F-81B2-7C391E9699AB}"/>
  </dataValidations>
  <printOptions horizontalCentered="1"/>
  <pageMargins left="0.70866141732283472" right="0.70866141732283472" top="0.74803149606299213" bottom="0.74803149606299213" header="0.31496062992125984" footer="0.31496062992125984"/>
  <pageSetup paperSize="9" scale="93" fitToWidth="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1" id="{F0BE2BB9-00A5-46A2-A526-EE15A54598B3}">
            <xm:f>基本情報!$B$77="実施なし"</xm:f>
            <x14:dxf>
              <fill>
                <patternFill>
                  <bgColor theme="0" tint="-0.34998626667073579"/>
                </patternFill>
              </fill>
            </x14:dxf>
          </x14:cfRule>
          <xm:sqref>B7:N25</xm:sqref>
        </x14:conditionalFormatting>
        <x14:conditionalFormatting xmlns:xm="http://schemas.microsoft.com/office/excel/2006/main">
          <x14:cfRule type="expression" priority="9" id="{7E43D30F-96C6-494E-9A1B-E017D6B62E4C}">
            <xm:f>基本情報!$B$77="実施なし"</xm:f>
            <x14:dxf>
              <fill>
                <patternFill>
                  <bgColor theme="0" tint="-0.34998626667073579"/>
                </patternFill>
              </fill>
            </x14:dxf>
          </x14:cfRule>
          <xm:sqref>B7:N26</xm:sqref>
        </x14:conditionalFormatting>
        <x14:conditionalFormatting xmlns:xm="http://schemas.microsoft.com/office/excel/2006/main">
          <x14:cfRule type="expression" priority="8" id="{7339BD84-30AE-4EEB-AF9E-B37152C01699}">
            <xm:f>AND(基本情報!$B$76="実施あり（今後実施予定も含む）",E7="")</xm:f>
            <x14:dxf>
              <fill>
                <patternFill>
                  <bgColor theme="9" tint="0.79998168889431442"/>
                </patternFill>
              </fill>
            </x14:dxf>
          </x14:cfRule>
          <xm:sqref>E7:N9 H12:I12</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CCFFCC"/>
  </sheetPr>
  <dimension ref="B1:AH41"/>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8" width="8.88671875" style="7" hidden="1" customWidth="1"/>
    <col min="19" max="19" width="8.88671875" style="7" customWidth="1"/>
    <col min="20" max="16384" width="8.88671875" style="7"/>
  </cols>
  <sheetData>
    <row r="1" spans="2:34" ht="13.5" customHeight="1">
      <c r="B1" s="10" t="s">
        <v>284</v>
      </c>
      <c r="C1" s="10"/>
      <c r="D1" s="8"/>
      <c r="E1" s="8"/>
      <c r="F1" s="8"/>
      <c r="G1" s="8"/>
      <c r="H1" s="533" t="s">
        <v>110</v>
      </c>
      <c r="I1" s="533"/>
      <c r="J1" s="499" t="str">
        <f>IF(基本情報!B62="","",基本情報!B62)</f>
        <v/>
      </c>
      <c r="K1" s="499"/>
      <c r="L1" s="499"/>
      <c r="M1" s="499"/>
      <c r="N1" s="499"/>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23.4" customHeight="1">
      <c r="B3" s="597" t="s">
        <v>314</v>
      </c>
      <c r="C3" s="597"/>
      <c r="D3" s="598"/>
      <c r="E3" s="598"/>
      <c r="F3" s="598"/>
      <c r="G3" s="598"/>
      <c r="H3" s="598"/>
      <c r="I3" s="598"/>
      <c r="J3" s="598"/>
      <c r="K3" s="598"/>
      <c r="L3" s="598"/>
      <c r="M3" s="598"/>
      <c r="N3" s="598"/>
      <c r="O3" s="8"/>
      <c r="P3" s="8"/>
      <c r="Q3" s="80" t="s">
        <v>158</v>
      </c>
      <c r="R3" s="8"/>
      <c r="S3" s="8"/>
      <c r="T3" s="8"/>
      <c r="U3" s="8"/>
      <c r="V3" s="8"/>
      <c r="W3" s="8"/>
      <c r="X3" s="8"/>
      <c r="Y3" s="8"/>
      <c r="Z3" s="8"/>
      <c r="AA3" s="8"/>
      <c r="AB3" s="8"/>
      <c r="AC3" s="8"/>
      <c r="AD3" s="8"/>
      <c r="AE3" s="8"/>
      <c r="AF3" s="8"/>
    </row>
    <row r="4" spans="2:34" ht="7.5" customHeight="1">
      <c r="B4" s="81"/>
      <c r="C4" s="81"/>
      <c r="D4" s="82"/>
      <c r="E4" s="82"/>
      <c r="F4" s="82"/>
      <c r="G4" s="82"/>
      <c r="H4" s="82"/>
      <c r="I4" s="82"/>
      <c r="J4" s="82"/>
      <c r="K4" s="82"/>
      <c r="L4" s="82"/>
      <c r="M4" s="82"/>
      <c r="N4" s="82"/>
      <c r="O4" s="8"/>
      <c r="P4" s="8"/>
      <c r="Q4" s="8"/>
      <c r="R4" s="8"/>
      <c r="S4" s="8"/>
      <c r="T4" s="8"/>
      <c r="U4" s="8"/>
      <c r="V4" s="8"/>
      <c r="W4" s="8"/>
      <c r="X4" s="8"/>
      <c r="Y4" s="8"/>
      <c r="Z4" s="8"/>
      <c r="AA4" s="8"/>
      <c r="AB4" s="8"/>
      <c r="AC4" s="8"/>
      <c r="AD4" s="8"/>
      <c r="AE4" s="8"/>
      <c r="AF4" s="8"/>
    </row>
    <row r="5" spans="2:34" ht="21.75" customHeight="1">
      <c r="B5" s="87" t="str">
        <f>IF(基本情報!B78="実施なし","本事業は実施なし","")</f>
        <v/>
      </c>
      <c r="C5" s="198" t="s">
        <v>382</v>
      </c>
      <c r="D5" s="82"/>
      <c r="E5" s="82"/>
      <c r="F5" s="82"/>
      <c r="G5" s="82"/>
      <c r="H5" s="82"/>
      <c r="I5" s="82"/>
      <c r="J5" s="82"/>
      <c r="K5" s="82"/>
      <c r="L5" s="82"/>
      <c r="M5" s="82"/>
      <c r="N5" s="82"/>
      <c r="O5" s="8"/>
      <c r="P5" s="8"/>
      <c r="Q5" s="95">
        <f>SUM(Q7:R173)</f>
        <v>0</v>
      </c>
      <c r="R5" s="8"/>
      <c r="S5" s="8"/>
      <c r="T5" s="8"/>
      <c r="U5" s="8"/>
      <c r="V5" s="8"/>
      <c r="W5" s="8"/>
      <c r="X5" s="8"/>
      <c r="Y5" s="8"/>
      <c r="Z5" s="8"/>
      <c r="AA5" s="8"/>
      <c r="AB5" s="8"/>
      <c r="AC5" s="8"/>
      <c r="AD5" s="8"/>
      <c r="AE5" s="8"/>
      <c r="AF5" s="8"/>
    </row>
    <row r="6" spans="2:34" ht="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50" t="s">
        <v>28</v>
      </c>
      <c r="C7" s="551"/>
      <c r="D7" s="552"/>
      <c r="E7" s="553"/>
      <c r="F7" s="553"/>
      <c r="G7" s="553"/>
      <c r="H7" s="553"/>
      <c r="I7" s="553"/>
      <c r="J7" s="553"/>
      <c r="K7" s="553"/>
      <c r="L7" s="553"/>
      <c r="M7" s="553"/>
      <c r="N7" s="554"/>
      <c r="Q7" s="7">
        <f>IF(AND(基本情報!$B$78="実施あり（今後実施予定も含む）",E7=""),1,0)</f>
        <v>0</v>
      </c>
    </row>
    <row r="8" spans="2:34" ht="23.7" customHeight="1" thickBot="1">
      <c r="B8" s="537" t="s">
        <v>22</v>
      </c>
      <c r="C8" s="526"/>
      <c r="D8" s="538"/>
      <c r="E8" s="539"/>
      <c r="F8" s="599"/>
      <c r="G8" s="539"/>
      <c r="H8" s="539"/>
      <c r="I8" s="539"/>
      <c r="J8" s="539"/>
      <c r="K8" s="539"/>
      <c r="L8" s="539"/>
      <c r="M8" s="539"/>
      <c r="N8" s="540"/>
      <c r="Q8" s="7">
        <f>IF(AND(基本情報!$B$78="実施あり（今後実施予定も含む）",E8=""),1,0)</f>
        <v>0</v>
      </c>
    </row>
    <row r="9" spans="2:34" ht="23.7" customHeight="1" thickTop="1" thickBot="1">
      <c r="B9" s="589" t="s">
        <v>30</v>
      </c>
      <c r="C9" s="590"/>
      <c r="D9" s="591"/>
      <c r="E9" s="88" t="s">
        <v>31</v>
      </c>
      <c r="F9" s="120"/>
      <c r="G9" s="89" t="s">
        <v>32</v>
      </c>
      <c r="H9" s="90"/>
      <c r="I9" s="91" t="s">
        <v>33</v>
      </c>
      <c r="J9" s="120"/>
      <c r="K9" s="11" t="s">
        <v>32</v>
      </c>
      <c r="L9" s="90"/>
      <c r="M9" s="92"/>
      <c r="N9" s="93"/>
      <c r="Q9" s="7">
        <f>IF(AND(基本情報!$B$78="実施あり（今後実施予定も含む）",F9=""),1,0)</f>
        <v>0</v>
      </c>
      <c r="R9" s="7">
        <f>IF(AND(基本情報!$B$78="実施あり（今後実施予定も含む）",J9=""),1,0)</f>
        <v>0</v>
      </c>
    </row>
    <row r="10" spans="2:34" ht="23.7" customHeight="1" thickTop="1" thickBot="1">
      <c r="B10" s="592"/>
      <c r="C10" s="593"/>
      <c r="D10" s="594"/>
      <c r="E10" s="94" t="s">
        <v>34</v>
      </c>
      <c r="F10" s="120"/>
      <c r="G10" s="89" t="s">
        <v>32</v>
      </c>
      <c r="H10" s="595" t="s">
        <v>35</v>
      </c>
      <c r="I10" s="596"/>
      <c r="J10" s="120"/>
      <c r="K10" s="11" t="s">
        <v>32</v>
      </c>
      <c r="L10" s="90"/>
      <c r="M10" s="92"/>
      <c r="N10" s="93"/>
      <c r="Q10" s="7">
        <f>IF(AND(基本情報!$B$78="実施あり（今後実施予定も含む）",F10=""),1,0)</f>
        <v>0</v>
      </c>
      <c r="R10" s="7">
        <f>IF(AND(基本情報!$B$78="実施あり（今後実施予定も含む）",J10=""),1,0)</f>
        <v>0</v>
      </c>
    </row>
    <row r="11" spans="2:34" ht="23.7" customHeight="1" thickTop="1">
      <c r="B11" s="537" t="s">
        <v>36</v>
      </c>
      <c r="C11" s="526"/>
      <c r="D11" s="538"/>
      <c r="E11" s="600"/>
      <c r="F11" s="601"/>
      <c r="G11" s="601"/>
      <c r="H11" s="601"/>
      <c r="I11" s="601"/>
      <c r="J11" s="601"/>
      <c r="K11" s="601"/>
      <c r="L11" s="601"/>
      <c r="M11" s="601"/>
      <c r="N11" s="602"/>
      <c r="Q11" s="7">
        <f>IF(AND(基本情報!$B$78="実施あり（今後実施予定も含む）",E11=""),1,0)</f>
        <v>0</v>
      </c>
    </row>
    <row r="12" spans="2:34" ht="23.7" customHeight="1">
      <c r="B12" s="537" t="s">
        <v>69</v>
      </c>
      <c r="C12" s="526"/>
      <c r="D12" s="538"/>
      <c r="E12" s="541"/>
      <c r="F12" s="541"/>
      <c r="G12" s="541"/>
      <c r="H12" s="541"/>
      <c r="I12" s="541"/>
      <c r="J12" s="541"/>
      <c r="K12" s="541"/>
      <c r="L12" s="541"/>
      <c r="M12" s="541"/>
      <c r="N12" s="542"/>
      <c r="Q12" s="7">
        <f>IF(AND(基本情報!$B$78="実施あり（今後実施予定も含む）",E12=""),1,0)</f>
        <v>0</v>
      </c>
    </row>
    <row r="13" spans="2:34" ht="150" customHeight="1" thickBot="1">
      <c r="B13" s="543" t="s">
        <v>29</v>
      </c>
      <c r="C13" s="544"/>
      <c r="D13" s="545"/>
      <c r="E13" s="603"/>
      <c r="F13" s="603"/>
      <c r="G13" s="603"/>
      <c r="H13" s="603"/>
      <c r="I13" s="603"/>
      <c r="J13" s="603"/>
      <c r="K13" s="603"/>
      <c r="L13" s="603"/>
      <c r="M13" s="603"/>
      <c r="N13" s="604"/>
      <c r="Q13" s="7">
        <f>IF(AND(基本情報!$B$78="実施あり（今後実施予定も含む）",E13=""),1,0)</f>
        <v>0</v>
      </c>
    </row>
    <row r="14" spans="2:34" ht="4.95" customHeight="1" thickTop="1"/>
    <row r="15" spans="2:34" ht="20.399999999999999" customHeight="1">
      <c r="B15" s="7" t="s">
        <v>170</v>
      </c>
    </row>
    <row r="16" spans="2:34" ht="13.8" thickBot="1"/>
    <row r="17" spans="2:18" ht="19.5" customHeight="1" thickTop="1" thickBot="1">
      <c r="B17" s="556" t="s">
        <v>171</v>
      </c>
      <c r="C17" s="557"/>
      <c r="D17" s="557"/>
      <c r="E17" s="557"/>
      <c r="F17" s="557"/>
      <c r="G17" s="558"/>
      <c r="H17" s="559"/>
      <c r="I17" s="560"/>
      <c r="Q17" s="7">
        <f>IF(AND(基本情報!$B$78="実施あり（今後実施予定も含む）",H17=""),1,0)</f>
        <v>0</v>
      </c>
    </row>
    <row r="18" spans="2:18" ht="19.5" customHeight="1" thickTop="1">
      <c r="B18" s="57" t="str">
        <f>IF(H17="あり","以下に続けて記載",IF(H17="なし","機器等の詳細についての記載は以上です",""))</f>
        <v/>
      </c>
    </row>
    <row r="19" spans="2:18" ht="13.8" thickBot="1"/>
    <row r="20" spans="2:18" ht="23.7" customHeight="1" thickTop="1">
      <c r="B20" s="550" t="s">
        <v>28</v>
      </c>
      <c r="C20" s="551"/>
      <c r="D20" s="552"/>
      <c r="E20" s="553"/>
      <c r="F20" s="553"/>
      <c r="G20" s="553"/>
      <c r="H20" s="553"/>
      <c r="I20" s="553"/>
      <c r="J20" s="553"/>
      <c r="K20" s="553"/>
      <c r="L20" s="553"/>
      <c r="M20" s="553"/>
      <c r="N20" s="554"/>
      <c r="Q20" s="7">
        <f>IF(AND($H$17="あり",E20=""),1,0)</f>
        <v>0</v>
      </c>
    </row>
    <row r="21" spans="2:18" ht="23.7" customHeight="1" thickBot="1">
      <c r="B21" s="537" t="s">
        <v>22</v>
      </c>
      <c r="C21" s="526"/>
      <c r="D21" s="538"/>
      <c r="E21" s="539"/>
      <c r="F21" s="599"/>
      <c r="G21" s="539"/>
      <c r="H21" s="539"/>
      <c r="I21" s="539"/>
      <c r="J21" s="539"/>
      <c r="K21" s="539"/>
      <c r="L21" s="539"/>
      <c r="M21" s="539"/>
      <c r="N21" s="540"/>
      <c r="Q21" s="7">
        <f>IF(AND($H$17="あり",E21=""),1,0)</f>
        <v>0</v>
      </c>
    </row>
    <row r="22" spans="2:18" ht="23.7" customHeight="1" thickTop="1" thickBot="1">
      <c r="B22" s="589" t="s">
        <v>30</v>
      </c>
      <c r="C22" s="590"/>
      <c r="D22" s="591"/>
      <c r="E22" s="88" t="s">
        <v>31</v>
      </c>
      <c r="F22" s="120"/>
      <c r="G22" s="89" t="s">
        <v>32</v>
      </c>
      <c r="H22" s="90"/>
      <c r="I22" s="91" t="s">
        <v>33</v>
      </c>
      <c r="J22" s="120"/>
      <c r="K22" s="11" t="s">
        <v>32</v>
      </c>
      <c r="L22" s="90"/>
      <c r="M22" s="92"/>
      <c r="N22" s="93"/>
      <c r="Q22" s="7">
        <f>IF(AND($H$17="あり",F22=""),1,0)</f>
        <v>0</v>
      </c>
      <c r="R22" s="7">
        <f>IF(AND($H$17="あり",J22=""),1,0)</f>
        <v>0</v>
      </c>
    </row>
    <row r="23" spans="2:18" ht="23.7" customHeight="1" thickTop="1" thickBot="1">
      <c r="B23" s="592"/>
      <c r="C23" s="593"/>
      <c r="D23" s="594"/>
      <c r="E23" s="94" t="s">
        <v>34</v>
      </c>
      <c r="F23" s="120"/>
      <c r="G23" s="89" t="s">
        <v>32</v>
      </c>
      <c r="H23" s="595" t="s">
        <v>35</v>
      </c>
      <c r="I23" s="596"/>
      <c r="J23" s="120"/>
      <c r="K23" s="11" t="s">
        <v>32</v>
      </c>
      <c r="L23" s="90"/>
      <c r="M23" s="92"/>
      <c r="N23" s="93"/>
      <c r="Q23" s="7">
        <f>IF(AND($H$17="あり",F23=""),1,0)</f>
        <v>0</v>
      </c>
      <c r="R23" s="7">
        <f>IF(AND($H$17="あり",J23=""),1,0)</f>
        <v>0</v>
      </c>
    </row>
    <row r="24" spans="2:18" ht="23.7" customHeight="1" thickTop="1">
      <c r="B24" s="537" t="s">
        <v>36</v>
      </c>
      <c r="C24" s="526"/>
      <c r="D24" s="538"/>
      <c r="E24" s="600"/>
      <c r="F24" s="601"/>
      <c r="G24" s="601"/>
      <c r="H24" s="601"/>
      <c r="I24" s="601"/>
      <c r="J24" s="601"/>
      <c r="K24" s="601"/>
      <c r="L24" s="601"/>
      <c r="M24" s="601"/>
      <c r="N24" s="602"/>
      <c r="Q24" s="7">
        <f>IF(AND($H$17="あり",E24=""),1,0)</f>
        <v>0</v>
      </c>
    </row>
    <row r="25" spans="2:18" ht="23.7" customHeight="1">
      <c r="B25" s="537" t="s">
        <v>69</v>
      </c>
      <c r="C25" s="526"/>
      <c r="D25" s="538"/>
      <c r="E25" s="541"/>
      <c r="F25" s="541"/>
      <c r="G25" s="541"/>
      <c r="H25" s="541"/>
      <c r="I25" s="541"/>
      <c r="J25" s="541"/>
      <c r="K25" s="541"/>
      <c r="L25" s="541"/>
      <c r="M25" s="541"/>
      <c r="N25" s="542"/>
      <c r="Q25" s="7">
        <f>IF(AND($H$17="あり",E25=""),1,0)</f>
        <v>0</v>
      </c>
    </row>
    <row r="26" spans="2:18" ht="150" customHeight="1" thickBot="1">
      <c r="B26" s="543" t="s">
        <v>29</v>
      </c>
      <c r="C26" s="544"/>
      <c r="D26" s="545"/>
      <c r="E26" s="546"/>
      <c r="F26" s="546"/>
      <c r="G26" s="546"/>
      <c r="H26" s="546"/>
      <c r="I26" s="546"/>
      <c r="J26" s="546"/>
      <c r="K26" s="546"/>
      <c r="L26" s="546"/>
      <c r="M26" s="546"/>
      <c r="N26" s="547"/>
      <c r="Q26" s="7">
        <f>IF(AND($H$17="あり",E26=""),1,0)</f>
        <v>0</v>
      </c>
    </row>
    <row r="27" spans="2:18" ht="4.95" customHeight="1" thickTop="1"/>
    <row r="28" spans="2:18" ht="20.399999999999999" customHeight="1">
      <c r="B28" s="7" t="s">
        <v>170</v>
      </c>
    </row>
    <row r="29" spans="2:18" ht="13.8" thickBot="1"/>
    <row r="30" spans="2:18" ht="19.5" customHeight="1" thickTop="1" thickBot="1">
      <c r="B30" s="556" t="s">
        <v>171</v>
      </c>
      <c r="C30" s="557"/>
      <c r="D30" s="557"/>
      <c r="E30" s="557"/>
      <c r="F30" s="557"/>
      <c r="G30" s="558"/>
      <c r="H30" s="559"/>
      <c r="I30" s="560"/>
      <c r="Q30" s="7">
        <f>IF(AND($H$17="あり",H30=""),1,0)</f>
        <v>0</v>
      </c>
    </row>
    <row r="31" spans="2:18" ht="19.5" customHeight="1" thickTop="1">
      <c r="B31" s="57" t="str">
        <f>IF(H30="あり","以下に続けて記載",IF(H30="なし","機器等の詳細についての記載は以上です",""))</f>
        <v/>
      </c>
    </row>
    <row r="32" spans="2:18" ht="12.75" customHeight="1" thickBot="1"/>
    <row r="33" spans="2:18" ht="23.7" customHeight="1" thickTop="1">
      <c r="B33" s="550" t="s">
        <v>28</v>
      </c>
      <c r="C33" s="551"/>
      <c r="D33" s="552"/>
      <c r="E33" s="553"/>
      <c r="F33" s="553"/>
      <c r="G33" s="553"/>
      <c r="H33" s="553"/>
      <c r="I33" s="553"/>
      <c r="J33" s="553"/>
      <c r="K33" s="553"/>
      <c r="L33" s="553"/>
      <c r="M33" s="553"/>
      <c r="N33" s="554"/>
      <c r="Q33" s="7">
        <f>IF(AND($H$30="あり",E33=""),1,0)</f>
        <v>0</v>
      </c>
    </row>
    <row r="34" spans="2:18" ht="23.7" customHeight="1" thickBot="1">
      <c r="B34" s="537" t="s">
        <v>22</v>
      </c>
      <c r="C34" s="526"/>
      <c r="D34" s="538"/>
      <c r="E34" s="539"/>
      <c r="F34" s="599"/>
      <c r="G34" s="539"/>
      <c r="H34" s="539"/>
      <c r="I34" s="539"/>
      <c r="J34" s="539"/>
      <c r="K34" s="539"/>
      <c r="L34" s="539"/>
      <c r="M34" s="539"/>
      <c r="N34" s="540"/>
      <c r="Q34" s="7">
        <f>IF(AND($H$30="あり",E34=""),1,0)</f>
        <v>0</v>
      </c>
    </row>
    <row r="35" spans="2:18" ht="23.7" customHeight="1" thickTop="1" thickBot="1">
      <c r="B35" s="589" t="s">
        <v>30</v>
      </c>
      <c r="C35" s="590"/>
      <c r="D35" s="591"/>
      <c r="E35" s="88" t="s">
        <v>31</v>
      </c>
      <c r="F35" s="120"/>
      <c r="G35" s="89" t="s">
        <v>32</v>
      </c>
      <c r="H35" s="90"/>
      <c r="I35" s="91" t="s">
        <v>33</v>
      </c>
      <c r="J35" s="120"/>
      <c r="K35" s="11" t="s">
        <v>32</v>
      </c>
      <c r="L35" s="90"/>
      <c r="M35" s="92"/>
      <c r="N35" s="93"/>
      <c r="Q35" s="7">
        <f>IF(AND($H$30="あり",F35=""),1,0)</f>
        <v>0</v>
      </c>
      <c r="R35" s="7">
        <f>IF(AND($H$30="あり",J35=""),1,0)</f>
        <v>0</v>
      </c>
    </row>
    <row r="36" spans="2:18" ht="23.7" customHeight="1" thickTop="1" thickBot="1">
      <c r="B36" s="592"/>
      <c r="C36" s="593"/>
      <c r="D36" s="594"/>
      <c r="E36" s="94" t="s">
        <v>34</v>
      </c>
      <c r="F36" s="120"/>
      <c r="G36" s="89" t="s">
        <v>32</v>
      </c>
      <c r="H36" s="595" t="s">
        <v>35</v>
      </c>
      <c r="I36" s="596"/>
      <c r="J36" s="120"/>
      <c r="K36" s="11" t="s">
        <v>32</v>
      </c>
      <c r="L36" s="90"/>
      <c r="M36" s="92"/>
      <c r="N36" s="93"/>
      <c r="Q36" s="7">
        <f>IF(AND($H$30="あり",F36=""),1,0)</f>
        <v>0</v>
      </c>
      <c r="R36" s="7">
        <f>IF(AND($H$30="あり",J36=""),1,0)</f>
        <v>0</v>
      </c>
    </row>
    <row r="37" spans="2:18" ht="23.7" customHeight="1" thickTop="1">
      <c r="B37" s="537" t="s">
        <v>36</v>
      </c>
      <c r="C37" s="526"/>
      <c r="D37" s="538"/>
      <c r="E37" s="600"/>
      <c r="F37" s="601"/>
      <c r="G37" s="601"/>
      <c r="H37" s="601"/>
      <c r="I37" s="601"/>
      <c r="J37" s="601"/>
      <c r="K37" s="601"/>
      <c r="L37" s="601"/>
      <c r="M37" s="601"/>
      <c r="N37" s="602"/>
      <c r="Q37" s="7">
        <f>IF(AND($H$30="あり",E37=""),1,0)</f>
        <v>0</v>
      </c>
    </row>
    <row r="38" spans="2:18" ht="23.7" customHeight="1">
      <c r="B38" s="537" t="s">
        <v>69</v>
      </c>
      <c r="C38" s="526"/>
      <c r="D38" s="538"/>
      <c r="E38" s="541"/>
      <c r="F38" s="541"/>
      <c r="G38" s="541"/>
      <c r="H38" s="541"/>
      <c r="I38" s="541"/>
      <c r="J38" s="541"/>
      <c r="K38" s="541"/>
      <c r="L38" s="541"/>
      <c r="M38" s="541"/>
      <c r="N38" s="542"/>
      <c r="Q38" s="7">
        <f>IF(AND($H$30="あり",E38=""),1,0)</f>
        <v>0</v>
      </c>
    </row>
    <row r="39" spans="2:18" ht="150" customHeight="1" thickBot="1">
      <c r="B39" s="543" t="s">
        <v>29</v>
      </c>
      <c r="C39" s="544"/>
      <c r="D39" s="545"/>
      <c r="E39" s="546"/>
      <c r="F39" s="546"/>
      <c r="G39" s="546"/>
      <c r="H39" s="546"/>
      <c r="I39" s="546"/>
      <c r="J39" s="546"/>
      <c r="K39" s="546"/>
      <c r="L39" s="546"/>
      <c r="M39" s="546"/>
      <c r="N39" s="547"/>
      <c r="Q39" s="7">
        <f>IF(AND($H$30="あり",E39=""),1,0)</f>
        <v>0</v>
      </c>
    </row>
    <row r="40" spans="2:18" ht="4.95" customHeight="1" thickTop="1"/>
    <row r="41" spans="2:18" ht="20.399999999999999" customHeight="1">
      <c r="B41" s="7" t="s">
        <v>170</v>
      </c>
    </row>
  </sheetData>
  <sheetProtection sheet="1" insertRows="0" selectLockedCells="1"/>
  <mergeCells count="43">
    <mergeCell ref="B30:G30"/>
    <mergeCell ref="H30:I30"/>
    <mergeCell ref="B37:D37"/>
    <mergeCell ref="E37:N37"/>
    <mergeCell ref="B38:D38"/>
    <mergeCell ref="E38:N38"/>
    <mergeCell ref="B39:D39"/>
    <mergeCell ref="E39:N39"/>
    <mergeCell ref="B33:D33"/>
    <mergeCell ref="E33:N33"/>
    <mergeCell ref="B34:D34"/>
    <mergeCell ref="E34:N34"/>
    <mergeCell ref="B35:D36"/>
    <mergeCell ref="H36:I36"/>
    <mergeCell ref="B26:D26"/>
    <mergeCell ref="E26:N26"/>
    <mergeCell ref="B22:D23"/>
    <mergeCell ref="H23:I23"/>
    <mergeCell ref="B24:D24"/>
    <mergeCell ref="E24:N24"/>
    <mergeCell ref="B25:D25"/>
    <mergeCell ref="E25:N25"/>
    <mergeCell ref="B20:D20"/>
    <mergeCell ref="E20:N20"/>
    <mergeCell ref="B21:D21"/>
    <mergeCell ref="E21:N21"/>
    <mergeCell ref="E11:N11"/>
    <mergeCell ref="B13:D13"/>
    <mergeCell ref="E13:N13"/>
    <mergeCell ref="B12:D12"/>
    <mergeCell ref="E12:N12"/>
    <mergeCell ref="B17:G17"/>
    <mergeCell ref="H17:I17"/>
    <mergeCell ref="B9:D10"/>
    <mergeCell ref="H10:I10"/>
    <mergeCell ref="B11:D11"/>
    <mergeCell ref="H1:I1"/>
    <mergeCell ref="J1:N1"/>
    <mergeCell ref="B3:N3"/>
    <mergeCell ref="B7:D7"/>
    <mergeCell ref="E7:N7"/>
    <mergeCell ref="B8:D8"/>
    <mergeCell ref="E8:N8"/>
  </mergeCells>
  <phoneticPr fontId="2"/>
  <conditionalFormatting sqref="B20:N42">
    <cfRule type="expression" dxfId="4" priority="4">
      <formula>$H$17="なし"</formula>
    </cfRule>
  </conditionalFormatting>
  <conditionalFormatting sqref="B33:N42">
    <cfRule type="expression" dxfId="3" priority="2">
      <formula>$H$30="なし"</formula>
    </cfRule>
  </conditionalFormatting>
  <conditionalFormatting sqref="E20:N21 F22:F23 J22:J23 E24:N26 H30:I30">
    <cfRule type="expression" dxfId="1" priority="3">
      <formula>AND($H$17="あり",E20="")</formula>
    </cfRule>
  </conditionalFormatting>
  <conditionalFormatting sqref="E33:N34 F35:F36 J35:J36 E37:N39">
    <cfRule type="expression" dxfId="0" priority="1">
      <formula>AND($H$30="あり",E33="")</formula>
    </cfRule>
  </conditionalFormatting>
  <dataValidations count="3">
    <dataValidation type="whole" allowBlank="1" showInputMessage="1" showErrorMessage="1" sqref="J9:J10 F9:F10 J22:J23 F22:F23 J35:J36 F35:F36" xr:uid="{00000000-0002-0000-0B00-000000000000}">
      <formula1>0</formula1>
      <formula2>100</formula2>
    </dataValidation>
    <dataValidation type="list" allowBlank="1" showInputMessage="1" showErrorMessage="1" sqref="H17:I17 H30:I30" xr:uid="{00000000-0002-0000-0B00-000001000000}">
      <formula1>"あり,なし"</formula1>
    </dataValidation>
    <dataValidation allowBlank="1" showInputMessage="1" showErrorMessage="1" prompt="令和8年4月1日から令和9年3月31日までの日付を入力してください。_x000a_なお、「令和8年10月」など、具体的な日付が決まっていない場合は、「令和8年10月31日」と月末の日付にしてください。" sqref="E12:N12 E25:N25 E38:N38" xr:uid="{DBE52E92-F1F1-4468-8218-4510D0ADB26C}"/>
  </dataValidations>
  <printOptions horizontalCentered="1"/>
  <pageMargins left="0.70866141732283472" right="0.70866141732283472" top="0.55118110236220474" bottom="0.35433070866141736" header="0.31496062992125984" footer="0.31496062992125984"/>
  <pageSetup paperSize="9" scale="67"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6" id="{5627A932-29E4-47D2-93B5-74379C370CD2}">
            <xm:f>基本情報!$B$78="実施なし"</xm:f>
            <x14:dxf>
              <fill>
                <patternFill>
                  <bgColor theme="0" tint="-0.34998626667073579"/>
                </patternFill>
              </fill>
            </x14:dxf>
          </x14:cfRule>
          <xm:sqref>B7:N42</xm:sqref>
        </x14:conditionalFormatting>
        <x14:conditionalFormatting xmlns:xm="http://schemas.microsoft.com/office/excel/2006/main">
          <x14:cfRule type="expression" priority="5" id="{A2E65497-F359-401B-A222-9CC1096627D7}">
            <xm:f>AND(基本情報!$B$78="実施あり（今後実施予定も含む）",E7="")</xm:f>
            <x14:dxf>
              <fill>
                <patternFill>
                  <bgColor theme="9" tint="0.79998168889431442"/>
                </patternFill>
              </fill>
            </x14:dxf>
          </x14:cfRule>
          <xm:sqref>E7:N8 F9:F10 J9:J10 E11:N13 H17:I17</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0" tint="-0.249977111117893"/>
  </sheetPr>
  <dimension ref="A1:I53"/>
  <sheetViews>
    <sheetView view="pageBreakPreview" zoomScaleNormal="100" zoomScaleSheetLayoutView="100" workbookViewId="0">
      <selection activeCell="A11" sqref="A11"/>
    </sheetView>
  </sheetViews>
  <sheetFormatPr defaultColWidth="9" defaultRowHeight="13.2"/>
  <cols>
    <col min="1" max="1" width="25.21875" style="13" customWidth="1"/>
    <col min="2" max="3" width="9" style="13"/>
    <col min="4" max="4" width="4.6640625" style="13" customWidth="1"/>
    <col min="5" max="5" width="13.77734375" style="13" customWidth="1"/>
    <col min="6" max="6" width="13.88671875" style="13" customWidth="1"/>
    <col min="7" max="7" width="11.6640625" style="13" customWidth="1"/>
    <col min="8" max="16384" width="9" style="13"/>
  </cols>
  <sheetData>
    <row r="1" spans="1:9">
      <c r="A1" s="10" t="s">
        <v>24</v>
      </c>
      <c r="C1" s="59" t="s">
        <v>110</v>
      </c>
      <c r="D1" s="499" t="str">
        <f>IF(基本情報!B62="","",基本情報!B62)</f>
        <v/>
      </c>
      <c r="E1" s="499"/>
      <c r="F1" s="499"/>
      <c r="G1" s="499"/>
      <c r="H1" s="60"/>
      <c r="I1" s="60"/>
    </row>
    <row r="2" spans="1:9">
      <c r="A2" s="14"/>
    </row>
    <row r="3" spans="1:9">
      <c r="A3" s="14"/>
    </row>
    <row r="4" spans="1:9" ht="19.2">
      <c r="A4" s="605" t="s">
        <v>37</v>
      </c>
      <c r="B4" s="502"/>
      <c r="C4" s="502"/>
      <c r="D4" s="502"/>
      <c r="E4" s="502"/>
      <c r="F4" s="502"/>
      <c r="G4" s="502"/>
    </row>
    <row r="5" spans="1:9">
      <c r="A5" s="14"/>
    </row>
    <row r="6" spans="1:9">
      <c r="A6" s="14"/>
    </row>
    <row r="7" spans="1:9">
      <c r="A7" s="14" t="s">
        <v>38</v>
      </c>
    </row>
    <row r="8" spans="1:9">
      <c r="A8" s="14"/>
    </row>
    <row r="9" spans="1:9">
      <c r="A9" s="14"/>
    </row>
    <row r="10" spans="1:9" ht="177" customHeight="1">
      <c r="A10" s="606" t="s">
        <v>453</v>
      </c>
      <c r="B10" s="502"/>
      <c r="C10" s="502"/>
      <c r="D10" s="502"/>
      <c r="E10" s="502"/>
      <c r="F10" s="502"/>
      <c r="G10" s="502"/>
    </row>
    <row r="11" spans="1:9">
      <c r="A11" s="14"/>
    </row>
    <row r="12" spans="1:9">
      <c r="A12" s="14"/>
    </row>
    <row r="13" spans="1:9">
      <c r="A13" s="79" t="str">
        <f>IF(OR(基本情報!C45="",基本情報!C46="",基本情報!C47=""),"",DATE(基本情報!C45+2018,基本情報!C46,基本情報!C47))</f>
        <v/>
      </c>
    </row>
    <row r="14" spans="1:9">
      <c r="A14" s="14"/>
    </row>
    <row r="15" spans="1:9">
      <c r="A15" s="14"/>
    </row>
    <row r="16" spans="1:9">
      <c r="A16" s="14"/>
      <c r="C16" s="612" t="s">
        <v>68</v>
      </c>
      <c r="D16" s="607" t="str">
        <f>IF(基本情報!B50="","基本情報の第１の「１　主たる事務所の所在地」を入力してください",基本情報!B50)</f>
        <v>基本情報の第１の「１　主たる事務所の所在地」を入力してください</v>
      </c>
      <c r="E16" s="608"/>
      <c r="F16" s="608"/>
      <c r="G16" s="608"/>
    </row>
    <row r="17" spans="1:7">
      <c r="A17" s="43"/>
      <c r="C17" s="612"/>
      <c r="D17" s="608"/>
      <c r="E17" s="608"/>
      <c r="F17" s="608"/>
      <c r="G17" s="608"/>
    </row>
    <row r="18" spans="1:7">
      <c r="A18" s="43"/>
      <c r="C18" s="15"/>
    </row>
    <row r="19" spans="1:7">
      <c r="A19" s="14"/>
      <c r="C19" s="13" t="s">
        <v>2</v>
      </c>
      <c r="D19" s="609" t="str">
        <f>IF(基本情報!B51="","基本情報の第１の「２　法人名」を入力してください",基本情報!B51)</f>
        <v>基本情報の第１の「２　法人名」を入力してください</v>
      </c>
      <c r="E19" s="480"/>
      <c r="F19" s="480"/>
      <c r="G19" s="480"/>
    </row>
    <row r="20" spans="1:7">
      <c r="A20" s="43"/>
    </row>
    <row r="21" spans="1:7">
      <c r="A21" s="43"/>
      <c r="C21" s="13" t="s">
        <v>109</v>
      </c>
      <c r="E21" s="610" t="str">
        <f>IF(OR(基本情報!B52="",基本情報!B53=""),"基本情報の第１の「３、４代表者職・氏名」を入力してください",基本情報!B52&amp;"　"&amp;基本情報!B53)</f>
        <v>基本情報の第１の「３、４代表者職・氏名」を入力してください</v>
      </c>
      <c r="F21" s="611"/>
      <c r="G21" s="611"/>
    </row>
    <row r="22" spans="1:7">
      <c r="A22" s="14"/>
    </row>
    <row r="23" spans="1:7">
      <c r="A23" s="14"/>
    </row>
    <row r="24" spans="1:7">
      <c r="A24" s="14"/>
    </row>
    <row r="25" spans="1:7">
      <c r="A25" s="14"/>
    </row>
    <row r="26" spans="1:7">
      <c r="A26" s="14"/>
    </row>
    <row r="27" spans="1:7" ht="127.2" customHeight="1">
      <c r="A27" s="606" t="s">
        <v>39</v>
      </c>
      <c r="B27" s="502"/>
      <c r="C27" s="502"/>
      <c r="D27" s="502"/>
      <c r="E27" s="502"/>
      <c r="F27" s="502"/>
      <c r="G27" s="502"/>
    </row>
    <row r="28" spans="1:7">
      <c r="A28" s="14"/>
    </row>
    <row r="29" spans="1:7">
      <c r="A29" s="14"/>
    </row>
    <row r="30" spans="1:7">
      <c r="A30" s="14"/>
    </row>
    <row r="31" spans="1:7">
      <c r="A31" s="14"/>
    </row>
    <row r="32" spans="1:7">
      <c r="A32" s="14"/>
    </row>
    <row r="33" spans="1:1">
      <c r="A33" s="14"/>
    </row>
    <row r="34" spans="1:1">
      <c r="A34" s="14"/>
    </row>
    <row r="35" spans="1:1">
      <c r="A35" s="14"/>
    </row>
    <row r="36" spans="1:1">
      <c r="A36" s="14"/>
    </row>
    <row r="37" spans="1:1">
      <c r="A37" s="14"/>
    </row>
    <row r="38" spans="1:1">
      <c r="A38" s="14"/>
    </row>
    <row r="39" spans="1:1">
      <c r="A39" s="14"/>
    </row>
    <row r="40" spans="1:1">
      <c r="A40" s="14"/>
    </row>
    <row r="41" spans="1:1">
      <c r="A41" s="14"/>
    </row>
    <row r="42" spans="1:1">
      <c r="A42" s="14"/>
    </row>
    <row r="43" spans="1:1">
      <c r="A43" s="14"/>
    </row>
    <row r="44" spans="1:1">
      <c r="A44" s="14"/>
    </row>
    <row r="45" spans="1:1">
      <c r="A45" s="14"/>
    </row>
    <row r="46" spans="1:1">
      <c r="A46" s="14"/>
    </row>
    <row r="47" spans="1:1">
      <c r="A47" s="14"/>
    </row>
    <row r="48" spans="1:1">
      <c r="A48" s="14"/>
    </row>
    <row r="49" spans="1:1">
      <c r="A49" s="14"/>
    </row>
    <row r="50" spans="1:1">
      <c r="A50" s="14"/>
    </row>
    <row r="51" spans="1:1">
      <c r="A51" s="14"/>
    </row>
    <row r="52" spans="1:1">
      <c r="A52" s="14"/>
    </row>
    <row r="53" spans="1:1">
      <c r="A53" s="14"/>
    </row>
  </sheetData>
  <sheetProtection sheet="1" selectLockedCells="1"/>
  <mergeCells count="8">
    <mergeCell ref="D1:G1"/>
    <mergeCell ref="A4:G4"/>
    <mergeCell ref="A10:G10"/>
    <mergeCell ref="A27:G27"/>
    <mergeCell ref="D16:G17"/>
    <mergeCell ref="D19:G19"/>
    <mergeCell ref="E21:G21"/>
    <mergeCell ref="C16:C17"/>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theme="0" tint="-0.249977111117893"/>
  </sheetPr>
  <dimension ref="B1:R7"/>
  <sheetViews>
    <sheetView workbookViewId="0"/>
  </sheetViews>
  <sheetFormatPr defaultRowHeight="13.2"/>
  <cols>
    <col min="1" max="1" width="2.5546875" customWidth="1"/>
    <col min="2" max="2" width="7" customWidth="1"/>
    <col min="17" max="17" width="17" customWidth="1"/>
    <col min="18" max="18" width="10.5546875" customWidth="1"/>
  </cols>
  <sheetData>
    <row r="1" spans="2:18">
      <c r="B1" s="613">
        <f>基本情報!B64</f>
        <v>0</v>
      </c>
      <c r="C1" s="613"/>
      <c r="E1" s="613">
        <f>基本情報!B62</f>
        <v>0</v>
      </c>
      <c r="F1" s="613"/>
      <c r="G1" s="613"/>
      <c r="H1" s="613"/>
      <c r="I1" s="613"/>
      <c r="J1">
        <f>基本情報!B59</f>
        <v>0</v>
      </c>
    </row>
    <row r="3" spans="2:18" ht="39.6">
      <c r="B3" s="181" t="s">
        <v>7</v>
      </c>
      <c r="C3" s="181" t="s">
        <v>345</v>
      </c>
      <c r="D3" s="181" t="str">
        <f>基本情報!A66</f>
        <v>児童発達支援</v>
      </c>
      <c r="E3" s="181" t="str">
        <f>基本情報!A67</f>
        <v>放課後等デイサービス</v>
      </c>
      <c r="F3" s="182" t="s">
        <v>346</v>
      </c>
      <c r="G3" s="183" t="s">
        <v>347</v>
      </c>
      <c r="H3" s="181" t="s">
        <v>348</v>
      </c>
      <c r="I3" s="181" t="s">
        <v>349</v>
      </c>
      <c r="J3" s="181" t="s">
        <v>350</v>
      </c>
      <c r="K3" s="184" t="s">
        <v>351</v>
      </c>
      <c r="L3" s="184" t="s">
        <v>86</v>
      </c>
      <c r="M3" s="184" t="s">
        <v>352</v>
      </c>
      <c r="N3" s="184" t="s">
        <v>353</v>
      </c>
      <c r="O3" s="184" t="s">
        <v>354</v>
      </c>
      <c r="P3" s="184" t="s">
        <v>355</v>
      </c>
      <c r="Q3" s="181" t="s">
        <v>356</v>
      </c>
      <c r="R3" s="185" t="s">
        <v>357</v>
      </c>
    </row>
    <row r="4" spans="2:18">
      <c r="B4" s="186"/>
      <c r="C4" s="186" t="s">
        <v>141</v>
      </c>
      <c r="D4" s="186" t="s">
        <v>358</v>
      </c>
      <c r="E4" s="186"/>
      <c r="F4" s="187" t="s">
        <v>144</v>
      </c>
      <c r="G4" s="188" t="s">
        <v>317</v>
      </c>
      <c r="H4" s="187" t="s">
        <v>359</v>
      </c>
      <c r="I4" s="188" t="s">
        <v>360</v>
      </c>
      <c r="J4" s="195" t="s">
        <v>361</v>
      </c>
      <c r="K4" s="187" t="s">
        <v>362</v>
      </c>
      <c r="L4" s="188" t="s">
        <v>363</v>
      </c>
      <c r="M4" s="188" t="s">
        <v>364</v>
      </c>
      <c r="N4" s="188" t="s">
        <v>365</v>
      </c>
      <c r="O4" s="188" t="s">
        <v>366</v>
      </c>
      <c r="P4" s="196" t="s">
        <v>367</v>
      </c>
      <c r="Q4" s="187" t="s">
        <v>368</v>
      </c>
      <c r="R4" s="189" t="s">
        <v>369</v>
      </c>
    </row>
    <row r="5" spans="2:18" ht="52.05" customHeight="1">
      <c r="B5" s="193" t="s">
        <v>370</v>
      </c>
      <c r="C5" s="193">
        <f>基本情報!B63</f>
        <v>0</v>
      </c>
      <c r="D5" s="191">
        <f>基本情報!B66</f>
        <v>0</v>
      </c>
      <c r="E5" s="192">
        <f>基本情報!B67</f>
        <v>0</v>
      </c>
      <c r="F5" s="194">
        <f>基本情報!B51</f>
        <v>0</v>
      </c>
      <c r="G5" s="194">
        <f>基本情報!B62</f>
        <v>0</v>
      </c>
      <c r="H5" s="197">
        <f>'【郵送】第１号様式（１）－３ 積算内訳（国庫）（入力不要）'!F22</f>
        <v>0</v>
      </c>
      <c r="I5" s="197">
        <f>基本情報!B104</f>
        <v>0</v>
      </c>
      <c r="J5" s="197">
        <f>IF((H5-I5)&gt;0,H5-I5,0)</f>
        <v>0</v>
      </c>
      <c r="K5" s="197">
        <v>200000</v>
      </c>
      <c r="L5" s="197">
        <f>IF(J5&gt;K5,K5,J5)</f>
        <v>0</v>
      </c>
      <c r="M5" s="197">
        <f>L5*4/5</f>
        <v>0</v>
      </c>
      <c r="N5" s="197">
        <f>J5</f>
        <v>0</v>
      </c>
      <c r="O5" s="197">
        <f>IF(M5&gt;N5,N5,M5)</f>
        <v>0</v>
      </c>
      <c r="P5" s="197">
        <f>ROUNDDOWN(O5*3/4,-3)</f>
        <v>0</v>
      </c>
      <c r="Q5" s="191">
        <f>'【実施ありの場合・郵送】第１号様式（３）－１ ICT活用'!E10</f>
        <v>0</v>
      </c>
      <c r="R5" s="190">
        <f>'【実施ありの場合・郵送】第１号様式（３）－１ ICT活用'!E9</f>
        <v>0</v>
      </c>
    </row>
    <row r="6" spans="2:18" ht="51" customHeight="1">
      <c r="B6" s="193" t="s">
        <v>372</v>
      </c>
      <c r="C6" s="191">
        <f>基本情報!B63</f>
        <v>0</v>
      </c>
      <c r="D6" s="191">
        <f>基本情報!B66</f>
        <v>0</v>
      </c>
      <c r="E6" s="191">
        <f>基本情報!B67</f>
        <v>0</v>
      </c>
      <c r="F6" s="191">
        <f>基本情報!B51</f>
        <v>0</v>
      </c>
      <c r="G6" s="191">
        <f>基本情報!B62</f>
        <v>0</v>
      </c>
      <c r="H6" s="197">
        <f>'【郵送】第１号様式（１）－３ 積算内訳（国庫）（入力不要）'!F35</f>
        <v>0</v>
      </c>
      <c r="I6" s="197">
        <f>基本情報!B104</f>
        <v>0</v>
      </c>
      <c r="J6" s="197">
        <f t="shared" ref="J6:J7" si="0">IF((H6-I6)&gt;0,H6-I6,0)</f>
        <v>0</v>
      </c>
      <c r="K6" s="197">
        <v>200000</v>
      </c>
      <c r="L6" s="197">
        <f>IF(J6&gt;K6,K6,J6)</f>
        <v>0</v>
      </c>
      <c r="M6" s="197">
        <f>L6*4/5</f>
        <v>0</v>
      </c>
      <c r="N6" s="197">
        <f>J6</f>
        <v>0</v>
      </c>
      <c r="O6" s="197">
        <f>IF(M6&gt;N6,N6,M6)</f>
        <v>0</v>
      </c>
      <c r="P6" s="197">
        <f>ROUNDDOWN(O6*3/4,-3)</f>
        <v>0</v>
      </c>
      <c r="Q6" s="191">
        <f>'【実施ありの場合・郵送】第１号様式（３）－２ 登降園管理'!E10</f>
        <v>0</v>
      </c>
      <c r="R6" s="190">
        <f>'【実施ありの場合・郵送】第１号様式（３）－２ 登降園管理'!E9</f>
        <v>0</v>
      </c>
    </row>
    <row r="7" spans="2:18" ht="54" customHeight="1">
      <c r="B7" s="193" t="s">
        <v>373</v>
      </c>
      <c r="C7" s="191">
        <f>基本情報!B63</f>
        <v>0</v>
      </c>
      <c r="D7" s="191">
        <f>基本情報!B66</f>
        <v>0</v>
      </c>
      <c r="E7" s="191">
        <f>基本情報!B67</f>
        <v>0</v>
      </c>
      <c r="F7" s="191">
        <f>基本情報!B51</f>
        <v>0</v>
      </c>
      <c r="G7" s="191">
        <f>基本情報!B62</f>
        <v>0</v>
      </c>
      <c r="H7" s="197">
        <f>'【郵送】第１号様式（１）－３ 積算内訳（国庫）（入力不要）'!F35</f>
        <v>0</v>
      </c>
      <c r="I7" s="197">
        <f>基本情報!B104</f>
        <v>0</v>
      </c>
      <c r="J7" s="197">
        <f t="shared" si="0"/>
        <v>0</v>
      </c>
      <c r="K7" s="197">
        <v>700000</v>
      </c>
      <c r="L7" s="197">
        <f>IF(J7&gt;K7,K7,J7)</f>
        <v>0</v>
      </c>
      <c r="M7" s="197">
        <f>L7*4/5</f>
        <v>0</v>
      </c>
      <c r="N7" s="197">
        <f>J7</f>
        <v>0</v>
      </c>
      <c r="O7" s="197">
        <f>IF(M7&gt;N7,N7,M7)</f>
        <v>0</v>
      </c>
      <c r="P7" s="197">
        <f>ROUNDDOWN(O7*3/4,-3)</f>
        <v>0</v>
      </c>
      <c r="Q7" s="191">
        <f>'【実施ありの場合・郵送】第１号様式（３）－２ 登降園管理'!E10</f>
        <v>0</v>
      </c>
      <c r="R7" s="190">
        <f>'【実施ありの場合・郵送】第１号様式（３）－２ 登降園管理'!E9</f>
        <v>0</v>
      </c>
    </row>
  </sheetData>
  <sheetProtection sheet="1" objects="1" scenarios="1" selectLockedCells="1" selectUnlockedCells="1"/>
  <mergeCells count="2">
    <mergeCell ref="B1:C1"/>
    <mergeCell ref="E1:I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9</vt:i4>
      </vt:variant>
    </vt:vector>
  </HeadingPairs>
  <TitlesOfParts>
    <vt:vector size="24" baseType="lpstr">
      <vt:lpstr>貼り付け用</vt:lpstr>
      <vt:lpstr>基本情報</vt:lpstr>
      <vt:lpstr>【要押印・郵送】別記第１号様式　交付申請書（入力不要）</vt:lpstr>
      <vt:lpstr>【要押印・郵送】予算書抄本（参考様式）</vt:lpstr>
      <vt:lpstr>【郵送】第１号様式（１）－１ 所要額調書（入力不要）</vt:lpstr>
      <vt:lpstr>【郵送】第１号様式（１）－２ 積算内訳書</vt:lpstr>
      <vt:lpstr>【郵送】第１号様式（１）－３ 積算内訳（国庫）（入力不要）</vt:lpstr>
      <vt:lpstr>【郵送】第１号様式（２）事業計画書（入力不要）</vt:lpstr>
      <vt:lpstr>【実施ありの場合・郵送】第１号様式（３）－１ ICT活用</vt:lpstr>
      <vt:lpstr>【実施ありの場合・郵送】第１号様式（３）－２ 登降園管理</vt:lpstr>
      <vt:lpstr>【実施ありの場合郵送】第１号様式（３）－３－１ その他安全対策</vt:lpstr>
      <vt:lpstr>【実施ありの場合郵送】第１号様式（３）－３－２ その他安全対策</vt:lpstr>
      <vt:lpstr>【実施ありの場合・郵送】第１号様式（３）－４ 睡眠中事故防止</vt:lpstr>
      <vt:lpstr>【郵送】第１号様式（４）誓約書（入力不要）</vt:lpstr>
      <vt:lpstr>【入力・提出不要】（国庫）</vt:lpstr>
      <vt:lpstr>'【実施ありの場合・郵送】第１号様式（３）－１ ICT活用'!Print_Area</vt:lpstr>
      <vt:lpstr>'【実施ありの場合・郵送】第１号様式（３）－２ 登降園管理'!Print_Area</vt:lpstr>
      <vt:lpstr>'【実施ありの場合・郵送】第１号様式（３）－４ 睡眠中事故防止'!Print_Area</vt:lpstr>
      <vt:lpstr>'【実施ありの場合郵送】第１号様式（３）－３－１ その他安全対策'!Print_Area</vt:lpstr>
      <vt:lpstr>'【実施ありの場合郵送】第１号様式（３）－３－２ その他安全対策'!Print_Area</vt:lpstr>
      <vt:lpstr>'【郵送】第１号様式（１）－２ 積算内訳書'!Print_Area</vt:lpstr>
      <vt:lpstr>'【要押印・郵送】別記第１号様式　交付申請書（入力不要）'!Print_Area</vt:lpstr>
      <vt:lpstr>'【要押印・郵送】予算書抄本（参考様式）'!Print_Area</vt:lpstr>
      <vt:lpstr>基本情報!Print_Area</vt:lpstr>
    </vt:vector>
  </TitlesOfParts>
  <Company>あおぞら情報システム株式会社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システム第３部</dc:creator>
  <cp:lastModifiedBy>小川　こころ</cp:lastModifiedBy>
  <cp:lastPrinted>2026-07-22T02:08:03Z</cp:lastPrinted>
  <dcterms:created xsi:type="dcterms:W3CDTF">2003-12-17T11:04:48Z</dcterms:created>
  <dcterms:modified xsi:type="dcterms:W3CDTF">2026-09-04T01:45:03Z</dcterms:modified>
</cp:coreProperties>
</file>